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2"/>
  <workbookPr date1904="1" codeName="ThisWorkbook" autoCompressPictures="0"/>
  <mc:AlternateContent xmlns:mc="http://schemas.openxmlformats.org/markup-compatibility/2006">
    <mc:Choice Requires="x15">
      <x15ac:absPath xmlns:x15ac="http://schemas.microsoft.com/office/spreadsheetml/2010/11/ac" url="/Users/alicebernadet/Dropbox (SSE)/Dossiers SSE/Clients/CERMIM/"/>
    </mc:Choice>
  </mc:AlternateContent>
  <xr:revisionPtr revIDLastSave="0" documentId="13_ncr:1_{279B57A2-FC5A-D842-8BA9-7B4A962DEE97}" xr6:coauthVersionLast="46" xr6:coauthVersionMax="47" xr10:uidLastSave="{00000000-0000-0000-0000-000000000000}"/>
  <bookViews>
    <workbookView xWindow="29820" yWindow="500" windowWidth="37380" windowHeight="19160" tabRatio="921" firstSheet="13" activeTab="23" xr2:uid="{00000000-000D-0000-FFFF-FFFF00000000}"/>
  </bookViews>
  <sheets>
    <sheet name="Liste" sheetId="14" state="hidden" r:id="rId1"/>
    <sheet name="Instructions" sheetId="40" state="hidden" r:id="rId2"/>
    <sheet name="REGISTRE DÉTAILLÉ" sheetId="1" r:id="rId3"/>
    <sheet name="Graphiques" sheetId="69" r:id="rId4"/>
    <sheet name="Info fournisseurs" sheetId="43" r:id="rId5"/>
    <sheet name="Poids-coûts-redevances" sheetId="39" r:id="rId6"/>
    <sheet name="Déchets généraux" sheetId="17" r:id="rId7"/>
    <sheet name="Carton ondulé" sheetId="44" r:id="rId8"/>
    <sheet name="PVM" sheetId="50" r:id="rId9"/>
    <sheet name="Papier NC" sheetId="41" r:id="rId10"/>
    <sheet name="Papier confidentiel" sheetId="45" r:id="rId11"/>
    <sheet name="Papier NC et confidentiel" sheetId="47" r:id="rId12"/>
    <sheet name="Cartons fins" sheetId="70" r:id="rId13"/>
    <sheet name="Doc. confid." sheetId="49" r:id="rId14"/>
    <sheet name="Plastiques hospitaliers" sheetId="51" r:id="rId15"/>
    <sheet name="Contenants consignés" sheetId="52" r:id="rId16"/>
    <sheet name="Bois" sheetId="53" r:id="rId17"/>
    <sheet name="Huiles alimentaires" sheetId="54" r:id="rId18"/>
    <sheet name="Résidus alimentaires" sheetId="55" r:id="rId19"/>
    <sheet name="Résidus verts" sheetId="56" r:id="rId20"/>
    <sheet name="Textiles" sheetId="57" r:id="rId21"/>
    <sheet name="Matelas" sheetId="58" r:id="rId22"/>
    <sheet name="Métaux" sheetId="59" r:id="rId23"/>
    <sheet name="Déchets biomédicaux" sheetId="60" r:id="rId24"/>
    <sheet name="Piles" sheetId="61" r:id="rId25"/>
    <sheet name="Lampes au mercure" sheetId="62" r:id="rId26"/>
    <sheet name="Produits électroniques" sheetId="63" r:id="rId27"/>
    <sheet name="Cartouches d'encre" sheetId="64" r:id="rId28"/>
    <sheet name="Peintures" sheetId="65" r:id="rId29"/>
    <sheet name="Mobilier" sheetId="66" r:id="rId30"/>
    <sheet name="CRD" sheetId="67" r:id="rId31"/>
    <sheet name="Déchets dangereux" sheetId="68" r:id="rId32"/>
  </sheets>
  <definedNames>
    <definedName name="_xlnm.Print_Area" localSheetId="6">'Déchets généraux'!$B$12:$O$65</definedName>
    <definedName name="_xlnm.Print_Area" localSheetId="4">'Info fournisseurs'!$C$12:$N$40</definedName>
    <definedName name="_xlnm.Print_Area" localSheetId="5">'Poids-coûts-redevances'!$C$12:$K$42</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R24" i="1" l="1"/>
  <c r="Q24" i="1"/>
  <c r="P24" i="1"/>
  <c r="N24" i="1"/>
  <c r="L24" i="1"/>
  <c r="K24" i="1"/>
  <c r="E85" i="60"/>
  <c r="E96" i="55"/>
  <c r="E94" i="55"/>
  <c r="E95" i="55"/>
  <c r="E64" i="55"/>
  <c r="E84" i="55" l="1"/>
  <c r="E85" i="55"/>
  <c r="E86" i="55"/>
  <c r="E87" i="55"/>
  <c r="E88" i="55"/>
  <c r="E89" i="55"/>
  <c r="E90" i="55"/>
  <c r="E91" i="55"/>
  <c r="E92" i="55"/>
  <c r="E93" i="55"/>
  <c r="E83" i="55"/>
  <c r="G80" i="55"/>
  <c r="D75" i="55"/>
  <c r="D72" i="55"/>
  <c r="F50" i="45"/>
  <c r="Q69" i="41"/>
  <c r="F55" i="50"/>
  <c r="N49" i="41"/>
  <c r="N46" i="41"/>
  <c r="Q53" i="41" s="1"/>
  <c r="H96" i="50"/>
  <c r="G96" i="50"/>
  <c r="F67" i="50"/>
  <c r="F96" i="50"/>
  <c r="F84" i="50"/>
  <c r="F85" i="50"/>
  <c r="F86" i="50"/>
  <c r="F87" i="50"/>
  <c r="F88" i="50"/>
  <c r="F89" i="50"/>
  <c r="F90" i="50"/>
  <c r="F91" i="50"/>
  <c r="F92" i="50"/>
  <c r="F93" i="50"/>
  <c r="F94" i="50"/>
  <c r="F95" i="50"/>
  <c r="F83" i="50"/>
  <c r="G80" i="50"/>
  <c r="D75" i="50"/>
  <c r="D72" i="50"/>
  <c r="K37" i="17"/>
  <c r="K64" i="17"/>
  <c r="M64" i="17"/>
  <c r="L64" i="17"/>
  <c r="L52" i="17"/>
  <c r="L53" i="17"/>
  <c r="L54" i="17"/>
  <c r="L55" i="17"/>
  <c r="L56" i="17"/>
  <c r="L57" i="17"/>
  <c r="L58" i="17"/>
  <c r="L59" i="17"/>
  <c r="L60" i="17"/>
  <c r="L61" i="17"/>
  <c r="L62" i="17"/>
  <c r="L63" i="17"/>
  <c r="L51" i="17"/>
  <c r="L43" i="17"/>
  <c r="E36" i="17"/>
  <c r="J16" i="39"/>
  <c r="G16" i="39"/>
  <c r="D16" i="39"/>
  <c r="P69" i="44"/>
  <c r="E56" i="44"/>
  <c r="P57" i="44"/>
  <c r="P58" i="44"/>
  <c r="P59" i="44"/>
  <c r="P60" i="44"/>
  <c r="P61" i="44"/>
  <c r="P62" i="44"/>
  <c r="P63" i="44"/>
  <c r="P64" i="44"/>
  <c r="P65" i="44"/>
  <c r="P66" i="44"/>
  <c r="P67" i="44"/>
  <c r="P68" i="44"/>
  <c r="P56" i="44"/>
  <c r="P87" i="44"/>
  <c r="P88" i="44"/>
  <c r="P89" i="44"/>
  <c r="P90" i="44"/>
  <c r="P91" i="44"/>
  <c r="P92" i="44"/>
  <c r="P93" i="44"/>
  <c r="P94" i="44"/>
  <c r="P95" i="44"/>
  <c r="P96" i="44"/>
  <c r="P97" i="44"/>
  <c r="P98" i="44"/>
  <c r="P86" i="44"/>
  <c r="E98" i="44"/>
  <c r="E87" i="44"/>
  <c r="E88" i="44"/>
  <c r="E89" i="44"/>
  <c r="E90" i="44"/>
  <c r="E91" i="44"/>
  <c r="E92" i="44"/>
  <c r="E93" i="44"/>
  <c r="E94" i="44"/>
  <c r="E95" i="44"/>
  <c r="E96" i="44"/>
  <c r="E97" i="44"/>
  <c r="E86" i="44"/>
  <c r="R82" i="44"/>
  <c r="G82" i="44"/>
  <c r="O77" i="44"/>
  <c r="O74" i="44"/>
  <c r="D77" i="44"/>
  <c r="D74" i="44"/>
  <c r="R99" i="44"/>
  <c r="Q99" i="44"/>
  <c r="O99" i="44"/>
  <c r="G98" i="44"/>
  <c r="F98" i="44"/>
  <c r="D98" i="44"/>
  <c r="R48" i="44"/>
  <c r="R45" i="44"/>
  <c r="F85" i="60"/>
  <c r="J32" i="39"/>
  <c r="D85" i="60"/>
  <c r="E33" i="39"/>
  <c r="F120" i="60"/>
  <c r="E120" i="60"/>
  <c r="D120" i="60"/>
  <c r="F102" i="60"/>
  <c r="E102" i="60"/>
  <c r="D102" i="60"/>
  <c r="F68" i="60"/>
  <c r="E68" i="60"/>
  <c r="D68" i="60"/>
  <c r="T50" i="45" l="1"/>
  <c r="P58" i="41"/>
  <c r="P62" i="41"/>
  <c r="P66" i="41"/>
  <c r="P59" i="41"/>
  <c r="P63" i="41"/>
  <c r="P67" i="41"/>
  <c r="P60" i="41"/>
  <c r="P64" i="41"/>
  <c r="P68" i="41"/>
  <c r="P57" i="41"/>
  <c r="P61" i="41"/>
  <c r="P65" i="41"/>
  <c r="P56" i="41"/>
  <c r="R52" i="44"/>
  <c r="F51" i="70"/>
  <c r="E51" i="70"/>
  <c r="D51" i="70"/>
  <c r="F34" i="70"/>
  <c r="E34" i="70"/>
  <c r="G20" i="39" s="1"/>
  <c r="D34" i="70"/>
  <c r="D20" i="39" s="1"/>
  <c r="F14" i="70"/>
  <c r="D48" i="55"/>
  <c r="D46" i="41"/>
  <c r="G53" i="41" s="1"/>
  <c r="F67" i="41" s="1"/>
  <c r="D49" i="41"/>
  <c r="D48" i="44"/>
  <c r="D44" i="50"/>
  <c r="D47" i="50"/>
  <c r="L53" i="47"/>
  <c r="I50" i="45"/>
  <c r="H68" i="41"/>
  <c r="G68" i="41"/>
  <c r="F37" i="44"/>
  <c r="E37" i="44"/>
  <c r="D37" i="44"/>
  <c r="D36" i="17"/>
  <c r="J37" i="17"/>
  <c r="F63" i="17"/>
  <c r="D63" i="17"/>
  <c r="E44" i="17"/>
  <c r="E62" i="17" s="1"/>
  <c r="D45" i="44"/>
  <c r="S75" i="47"/>
  <c r="S74" i="47"/>
  <c r="S76" i="47"/>
  <c r="S77" i="47"/>
  <c r="S78" i="47"/>
  <c r="S79" i="47"/>
  <c r="S80" i="47"/>
  <c r="S81" i="47"/>
  <c r="S82" i="47"/>
  <c r="S83" i="47"/>
  <c r="S84" i="47"/>
  <c r="S85" i="47"/>
  <c r="S54" i="47"/>
  <c r="S55" i="47"/>
  <c r="S56" i="47"/>
  <c r="S57" i="47"/>
  <c r="S58" i="47"/>
  <c r="S59" i="47"/>
  <c r="S60" i="47"/>
  <c r="S61" i="47"/>
  <c r="S62" i="47"/>
  <c r="S63" i="47"/>
  <c r="S64" i="47"/>
  <c r="S53" i="47"/>
  <c r="S73" i="45"/>
  <c r="S74" i="45"/>
  <c r="S75" i="45"/>
  <c r="S76" i="45"/>
  <c r="S77" i="45"/>
  <c r="S78" i="45"/>
  <c r="S79" i="45"/>
  <c r="S80" i="45"/>
  <c r="S81" i="45"/>
  <c r="S82" i="45"/>
  <c r="S83" i="45"/>
  <c r="S84" i="45"/>
  <c r="S72" i="45"/>
  <c r="S51" i="45"/>
  <c r="S52" i="45"/>
  <c r="S53" i="45"/>
  <c r="S54" i="45"/>
  <c r="S55" i="45"/>
  <c r="S56" i="45"/>
  <c r="S57" i="45"/>
  <c r="S58" i="45"/>
  <c r="S59" i="45"/>
  <c r="S60" i="45"/>
  <c r="S61" i="45"/>
  <c r="S50" i="45"/>
  <c r="P50" i="45"/>
  <c r="L50" i="45"/>
  <c r="L51" i="45"/>
  <c r="L52" i="45"/>
  <c r="L53" i="45"/>
  <c r="L54" i="45"/>
  <c r="L55" i="45"/>
  <c r="L56" i="45"/>
  <c r="L57" i="45"/>
  <c r="L58" i="45"/>
  <c r="L59" i="45"/>
  <c r="L60" i="45"/>
  <c r="L61" i="45"/>
  <c r="F51" i="45"/>
  <c r="F52" i="45"/>
  <c r="F53" i="45"/>
  <c r="F54" i="45"/>
  <c r="F55" i="45"/>
  <c r="F56" i="45"/>
  <c r="F57" i="45"/>
  <c r="F58" i="45"/>
  <c r="F59" i="45"/>
  <c r="F60" i="45"/>
  <c r="F61" i="45"/>
  <c r="E35" i="45"/>
  <c r="P36" i="45"/>
  <c r="U85" i="45"/>
  <c r="P51" i="45"/>
  <c r="I51" i="45"/>
  <c r="P52" i="45"/>
  <c r="I52" i="45"/>
  <c r="P53" i="45"/>
  <c r="I53" i="45"/>
  <c r="P54" i="45"/>
  <c r="I54" i="45"/>
  <c r="P55" i="45"/>
  <c r="I55" i="45"/>
  <c r="P56" i="45"/>
  <c r="I56" i="45"/>
  <c r="P57" i="45"/>
  <c r="T57" i="45" s="1"/>
  <c r="I57" i="45"/>
  <c r="P58" i="45"/>
  <c r="T58" i="45" s="1"/>
  <c r="I58" i="45"/>
  <c r="P59" i="45"/>
  <c r="I59" i="45"/>
  <c r="P60" i="45"/>
  <c r="T60" i="45"/>
  <c r="I60" i="45"/>
  <c r="P61" i="45"/>
  <c r="I61" i="45"/>
  <c r="F72" i="45"/>
  <c r="N64" i="17"/>
  <c r="F35" i="50"/>
  <c r="H67" i="50"/>
  <c r="L37" i="50"/>
  <c r="F35" i="45"/>
  <c r="V85" i="45"/>
  <c r="J18" i="39" s="1"/>
  <c r="Q36" i="45"/>
  <c r="E35" i="50"/>
  <c r="G67" i="50"/>
  <c r="K37" i="50"/>
  <c r="F52" i="68"/>
  <c r="E52" i="68"/>
  <c r="D52" i="68"/>
  <c r="F52" i="67"/>
  <c r="E52" i="67"/>
  <c r="D52" i="67"/>
  <c r="F52" i="66"/>
  <c r="E52" i="66"/>
  <c r="D52" i="66"/>
  <c r="F52" i="65"/>
  <c r="E52" i="65"/>
  <c r="D52" i="65"/>
  <c r="F52" i="64"/>
  <c r="E52" i="64"/>
  <c r="D52" i="64"/>
  <c r="F52" i="63"/>
  <c r="E52" i="63"/>
  <c r="D52" i="63"/>
  <c r="F52" i="62"/>
  <c r="E52" i="62"/>
  <c r="D52" i="62"/>
  <c r="F52" i="61"/>
  <c r="E52" i="61"/>
  <c r="D52" i="61"/>
  <c r="F51" i="60"/>
  <c r="E51" i="60"/>
  <c r="G32" i="39" s="1"/>
  <c r="D51" i="60"/>
  <c r="D32" i="39" s="1"/>
  <c r="E32" i="39" s="1"/>
  <c r="F52" i="59"/>
  <c r="E52" i="59"/>
  <c r="D52" i="59"/>
  <c r="F52" i="58"/>
  <c r="E52" i="58"/>
  <c r="D52" i="58"/>
  <c r="F52" i="57"/>
  <c r="E52" i="57"/>
  <c r="D52" i="57"/>
  <c r="D52" i="53"/>
  <c r="D52" i="54"/>
  <c r="D52" i="56"/>
  <c r="F52" i="56"/>
  <c r="E52" i="56"/>
  <c r="F52" i="54"/>
  <c r="E52" i="54"/>
  <c r="F52" i="53"/>
  <c r="E52" i="53"/>
  <c r="D35" i="50"/>
  <c r="J37" i="50"/>
  <c r="D35" i="45"/>
  <c r="P72" i="45"/>
  <c r="P73" i="45"/>
  <c r="P74" i="45"/>
  <c r="P85" i="45" s="1"/>
  <c r="P75" i="45"/>
  <c r="P76" i="45"/>
  <c r="P77" i="45"/>
  <c r="P78" i="45"/>
  <c r="T78" i="45" s="1"/>
  <c r="P79" i="45"/>
  <c r="P80" i="45"/>
  <c r="P81" i="45"/>
  <c r="P82" i="45"/>
  <c r="T82" i="45" s="1"/>
  <c r="P83" i="45"/>
  <c r="P84" i="45"/>
  <c r="L72" i="45"/>
  <c r="L73" i="45"/>
  <c r="L74" i="45"/>
  <c r="L75" i="45"/>
  <c r="L76" i="45"/>
  <c r="L77" i="45"/>
  <c r="L78" i="45"/>
  <c r="L79" i="45"/>
  <c r="T79" i="45"/>
  <c r="L80" i="45"/>
  <c r="L81" i="45"/>
  <c r="L82" i="45"/>
  <c r="L83" i="45"/>
  <c r="L84" i="45"/>
  <c r="I72" i="45"/>
  <c r="I73" i="45"/>
  <c r="I74" i="45"/>
  <c r="I75" i="45"/>
  <c r="I76" i="45"/>
  <c r="I77" i="45"/>
  <c r="I78" i="45"/>
  <c r="I79" i="45"/>
  <c r="I80" i="45"/>
  <c r="I81" i="45"/>
  <c r="I82" i="45"/>
  <c r="I83" i="45"/>
  <c r="I84" i="45"/>
  <c r="F73" i="45"/>
  <c r="F74" i="45"/>
  <c r="F75" i="45"/>
  <c r="F76" i="45"/>
  <c r="F77" i="45"/>
  <c r="F78" i="45"/>
  <c r="F79" i="45"/>
  <c r="F80" i="45"/>
  <c r="T80" i="45"/>
  <c r="F81" i="45"/>
  <c r="F82" i="45"/>
  <c r="F83" i="45"/>
  <c r="T83" i="45" s="1"/>
  <c r="F84" i="45"/>
  <c r="O36" i="45"/>
  <c r="D96" i="55"/>
  <c r="G96" i="55"/>
  <c r="F96" i="55"/>
  <c r="L36" i="55"/>
  <c r="K36" i="55"/>
  <c r="E35" i="55"/>
  <c r="J36" i="55"/>
  <c r="F51" i="52"/>
  <c r="E51" i="52"/>
  <c r="D51" i="52"/>
  <c r="F51" i="51"/>
  <c r="E51" i="51"/>
  <c r="D51" i="51"/>
  <c r="L36" i="49"/>
  <c r="K36" i="49"/>
  <c r="J36" i="49"/>
  <c r="F35" i="49"/>
  <c r="E35" i="49"/>
  <c r="G21" i="39" s="1"/>
  <c r="D35" i="49"/>
  <c r="D21" i="39" s="1"/>
  <c r="V87" i="47"/>
  <c r="U87" i="47"/>
  <c r="P74" i="47"/>
  <c r="L74" i="47"/>
  <c r="I74" i="47"/>
  <c r="T74" i="47" s="1"/>
  <c r="F74" i="47"/>
  <c r="L75" i="47"/>
  <c r="L76" i="47"/>
  <c r="L77" i="47"/>
  <c r="L78" i="47"/>
  <c r="L79" i="47"/>
  <c r="L80" i="47"/>
  <c r="L81" i="47"/>
  <c r="L82" i="47"/>
  <c r="L83" i="47"/>
  <c r="L84" i="47"/>
  <c r="L85" i="47"/>
  <c r="L86" i="47"/>
  <c r="I75" i="47"/>
  <c r="I76" i="47"/>
  <c r="I77" i="47"/>
  <c r="I78" i="47"/>
  <c r="I79" i="47"/>
  <c r="I80" i="47"/>
  <c r="I81" i="47"/>
  <c r="I82" i="47"/>
  <c r="I83" i="47"/>
  <c r="I84" i="47"/>
  <c r="I85" i="47"/>
  <c r="I86" i="47"/>
  <c r="P75" i="47"/>
  <c r="F75" i="47"/>
  <c r="T75" i="47" s="1"/>
  <c r="P76" i="47"/>
  <c r="F76" i="47"/>
  <c r="P77" i="47"/>
  <c r="F77" i="47"/>
  <c r="P78" i="47"/>
  <c r="F78" i="47"/>
  <c r="F79" i="47"/>
  <c r="F80" i="47"/>
  <c r="F81" i="47"/>
  <c r="F82" i="47"/>
  <c r="F83" i="47"/>
  <c r="F84" i="47"/>
  <c r="F85" i="47"/>
  <c r="F86" i="47"/>
  <c r="P79" i="47"/>
  <c r="T79" i="47"/>
  <c r="P80" i="47"/>
  <c r="P81" i="47"/>
  <c r="T81" i="47" s="1"/>
  <c r="P82" i="47"/>
  <c r="T82" i="47" s="1"/>
  <c r="P83" i="47"/>
  <c r="P84" i="47"/>
  <c r="P85" i="47"/>
  <c r="P86" i="47"/>
  <c r="L38" i="47"/>
  <c r="M38" i="47"/>
  <c r="E36" i="47"/>
  <c r="K38" i="47"/>
  <c r="F36" i="47"/>
  <c r="D36" i="47"/>
  <c r="O69" i="44"/>
  <c r="R69" i="44"/>
  <c r="Q69" i="44"/>
  <c r="Q38" i="44"/>
  <c r="P38" i="44"/>
  <c r="O38" i="44"/>
  <c r="R69" i="41"/>
  <c r="J37" i="41"/>
  <c r="L37" i="41"/>
  <c r="M37" i="41"/>
  <c r="V62" i="45"/>
  <c r="U62" i="45"/>
  <c r="G18" i="39" s="1"/>
  <c r="O53" i="47"/>
  <c r="T53" i="47"/>
  <c r="O54" i="47"/>
  <c r="O55" i="47"/>
  <c r="O56" i="47"/>
  <c r="O57" i="47"/>
  <c r="O58" i="47"/>
  <c r="O59" i="47"/>
  <c r="O60" i="47"/>
  <c r="O61" i="47"/>
  <c r="O62" i="47"/>
  <c r="O63" i="47"/>
  <c r="O64" i="47"/>
  <c r="O65" i="47"/>
  <c r="I53" i="47"/>
  <c r="F53" i="47"/>
  <c r="F54" i="47"/>
  <c r="F55" i="47"/>
  <c r="F56" i="47"/>
  <c r="F57" i="47"/>
  <c r="F58" i="47"/>
  <c r="F59" i="47"/>
  <c r="F60" i="47"/>
  <c r="F61" i="47"/>
  <c r="F62" i="47"/>
  <c r="F63" i="47"/>
  <c r="F64" i="47"/>
  <c r="L54" i="47"/>
  <c r="I54" i="47"/>
  <c r="L55" i="47"/>
  <c r="T55" i="47" s="1"/>
  <c r="I55" i="47"/>
  <c r="L56" i="47"/>
  <c r="I56" i="47"/>
  <c r="L57" i="47"/>
  <c r="I57" i="47"/>
  <c r="L58" i="47"/>
  <c r="I58" i="47"/>
  <c r="L59" i="47"/>
  <c r="T59" i="47" s="1"/>
  <c r="I59" i="47"/>
  <c r="L60" i="47"/>
  <c r="I60" i="47"/>
  <c r="T60" i="47"/>
  <c r="L61" i="47"/>
  <c r="I61" i="47"/>
  <c r="L62" i="47"/>
  <c r="I62" i="47"/>
  <c r="L63" i="47"/>
  <c r="I63" i="47"/>
  <c r="L64" i="47"/>
  <c r="I64" i="47"/>
  <c r="D45" i="55"/>
  <c r="G68" i="44"/>
  <c r="F68" i="44"/>
  <c r="D68" i="44"/>
  <c r="F14" i="68"/>
  <c r="F14" i="67"/>
  <c r="F14" i="66"/>
  <c r="F14" i="65"/>
  <c r="F14" i="64"/>
  <c r="F14" i="63"/>
  <c r="F14" i="62"/>
  <c r="F14" i="61"/>
  <c r="F14" i="60"/>
  <c r="F14" i="59"/>
  <c r="F14" i="58"/>
  <c r="F14" i="57"/>
  <c r="F14" i="56"/>
  <c r="F14" i="55"/>
  <c r="F14" i="54"/>
  <c r="F14" i="53"/>
  <c r="F14" i="52"/>
  <c r="F14" i="51"/>
  <c r="F14" i="50"/>
  <c r="F14" i="49"/>
  <c r="F14" i="47"/>
  <c r="F14" i="45"/>
  <c r="F14" i="41"/>
  <c r="F14" i="44"/>
  <c r="F15" i="17"/>
  <c r="D36" i="41"/>
  <c r="E36" i="41"/>
  <c r="F36" i="41"/>
  <c r="P53" i="47"/>
  <c r="P65" i="47" s="1"/>
  <c r="P54" i="47"/>
  <c r="P55" i="47"/>
  <c r="P56" i="47"/>
  <c r="P57" i="47"/>
  <c r="P58" i="47"/>
  <c r="P59" i="47"/>
  <c r="P60" i="47"/>
  <c r="P61" i="47"/>
  <c r="P62" i="47"/>
  <c r="P63" i="47"/>
  <c r="P64" i="47"/>
  <c r="U65" i="47"/>
  <c r="G19" i="39" s="1"/>
  <c r="N23" i="1" s="1"/>
  <c r="V65" i="47"/>
  <c r="D34" i="51"/>
  <c r="D23" i="39"/>
  <c r="K27" i="1" s="1"/>
  <c r="E34" i="51"/>
  <c r="G23" i="39" s="1"/>
  <c r="N27" i="1" s="1"/>
  <c r="F34" i="51"/>
  <c r="D35" i="55"/>
  <c r="F67" i="55"/>
  <c r="F35" i="55"/>
  <c r="G67" i="55"/>
  <c r="R19" i="1"/>
  <c r="Q19" i="1"/>
  <c r="F34" i="68"/>
  <c r="J40" i="39" s="1"/>
  <c r="E34" i="68"/>
  <c r="G40" i="39"/>
  <c r="D34" i="68"/>
  <c r="D40" i="39" s="1"/>
  <c r="K44" i="1" s="1"/>
  <c r="E40" i="39"/>
  <c r="L44" i="1" s="1"/>
  <c r="F34" i="67"/>
  <c r="J39" i="39" s="1"/>
  <c r="E34" i="67"/>
  <c r="G39" i="39"/>
  <c r="D34" i="67"/>
  <c r="D39" i="39" s="1"/>
  <c r="F34" i="66"/>
  <c r="J38" i="39" s="1"/>
  <c r="E34" i="66"/>
  <c r="G38" i="39" s="1"/>
  <c r="N42" i="1" s="1"/>
  <c r="D34" i="66"/>
  <c r="D38" i="39"/>
  <c r="F34" i="65"/>
  <c r="J37" i="39" s="1"/>
  <c r="E34" i="65"/>
  <c r="G37" i="39" s="1"/>
  <c r="N41" i="1" s="1"/>
  <c r="D34" i="65"/>
  <c r="D37" i="39"/>
  <c r="F34" i="64"/>
  <c r="J36" i="39"/>
  <c r="Q40" i="1"/>
  <c r="E34" i="64"/>
  <c r="G36" i="39" s="1"/>
  <c r="D34" i="64"/>
  <c r="F34" i="63"/>
  <c r="J35" i="39"/>
  <c r="E34" i="63"/>
  <c r="G35" i="39" s="1"/>
  <c r="N39" i="1" s="1"/>
  <c r="D34" i="63"/>
  <c r="D35" i="39" s="1"/>
  <c r="F34" i="62"/>
  <c r="J34" i="39"/>
  <c r="E34" i="62"/>
  <c r="G34" i="39" s="1"/>
  <c r="D34" i="62"/>
  <c r="D34" i="39" s="1"/>
  <c r="F34" i="61"/>
  <c r="J33" i="39" s="1"/>
  <c r="E34" i="61"/>
  <c r="G33" i="39"/>
  <c r="D34" i="61"/>
  <c r="D33" i="39" s="1"/>
  <c r="F34" i="60"/>
  <c r="Q36" i="1"/>
  <c r="E34" i="60"/>
  <c r="D34" i="60"/>
  <c r="F34" i="59"/>
  <c r="J31" i="39"/>
  <c r="Q35" i="1" s="1"/>
  <c r="E34" i="59"/>
  <c r="G31" i="39" s="1"/>
  <c r="D34" i="59"/>
  <c r="D31" i="39" s="1"/>
  <c r="F34" i="58"/>
  <c r="J30" i="39" s="1"/>
  <c r="Q34" i="1" s="1"/>
  <c r="E34" i="58"/>
  <c r="G30" i="39" s="1"/>
  <c r="D34" i="58"/>
  <c r="D30" i="39" s="1"/>
  <c r="K34" i="1" s="1"/>
  <c r="F34" i="57"/>
  <c r="J29" i="39" s="1"/>
  <c r="Q33" i="1" s="1"/>
  <c r="E34" i="57"/>
  <c r="G29" i="39" s="1"/>
  <c r="D34" i="57"/>
  <c r="D29" i="39" s="1"/>
  <c r="F34" i="56"/>
  <c r="J28" i="39" s="1"/>
  <c r="E34" i="56"/>
  <c r="G28" i="39" s="1"/>
  <c r="N32" i="1" s="1"/>
  <c r="D34" i="56"/>
  <c r="D28" i="39" s="1"/>
  <c r="I28" i="39" s="1"/>
  <c r="P32" i="1" s="1"/>
  <c r="D67" i="55"/>
  <c r="F34" i="54"/>
  <c r="J26" i="39" s="1"/>
  <c r="E34" i="54"/>
  <c r="G26" i="39"/>
  <c r="D34" i="54"/>
  <c r="D26" i="39" s="1"/>
  <c r="E26" i="39" s="1"/>
  <c r="K30" i="1"/>
  <c r="F34" i="53"/>
  <c r="J25" i="39" s="1"/>
  <c r="Q29" i="1" s="1"/>
  <c r="E34" i="53"/>
  <c r="G25" i="39" s="1"/>
  <c r="D34" i="53"/>
  <c r="D25" i="39" s="1"/>
  <c r="K29" i="1" s="1"/>
  <c r="F34" i="52"/>
  <c r="J24" i="39"/>
  <c r="E34" i="52"/>
  <c r="G24" i="39"/>
  <c r="D34" i="52"/>
  <c r="D24" i="39" s="1"/>
  <c r="T20" i="1"/>
  <c r="T21" i="1"/>
  <c r="T22" i="1"/>
  <c r="T23" i="1"/>
  <c r="T24" i="1"/>
  <c r="T25" i="1"/>
  <c r="T26" i="1"/>
  <c r="T27" i="1"/>
  <c r="T28" i="1"/>
  <c r="T29" i="1"/>
  <c r="T30" i="1"/>
  <c r="T31" i="1"/>
  <c r="T32" i="1"/>
  <c r="T33" i="1"/>
  <c r="T34" i="1"/>
  <c r="T35" i="1"/>
  <c r="T36" i="1"/>
  <c r="T37" i="1"/>
  <c r="T38" i="1"/>
  <c r="T39" i="1"/>
  <c r="T40" i="1"/>
  <c r="T41" i="1"/>
  <c r="T42" i="1"/>
  <c r="T43" i="1"/>
  <c r="T44" i="1"/>
  <c r="T19" i="1"/>
  <c r="E20" i="1"/>
  <c r="F20" i="1"/>
  <c r="G20" i="1"/>
  <c r="H20" i="1"/>
  <c r="I20" i="1"/>
  <c r="J20" i="1"/>
  <c r="E21" i="1"/>
  <c r="F21" i="1"/>
  <c r="G21" i="1"/>
  <c r="H21" i="1"/>
  <c r="I21" i="1"/>
  <c r="J21" i="1"/>
  <c r="E22" i="1"/>
  <c r="F22" i="1"/>
  <c r="G22" i="1"/>
  <c r="H22" i="1"/>
  <c r="I22" i="1"/>
  <c r="J22" i="1"/>
  <c r="E23" i="1"/>
  <c r="F23" i="1"/>
  <c r="G23" i="1"/>
  <c r="H23" i="1"/>
  <c r="I23" i="1"/>
  <c r="J23" i="1"/>
  <c r="E24" i="1"/>
  <c r="F24" i="1"/>
  <c r="G24" i="1"/>
  <c r="H24" i="1"/>
  <c r="I24" i="1"/>
  <c r="J24" i="1"/>
  <c r="E25" i="1"/>
  <c r="F25" i="1"/>
  <c r="G25" i="1"/>
  <c r="H25" i="1"/>
  <c r="I25" i="1"/>
  <c r="J25" i="1"/>
  <c r="E26" i="1"/>
  <c r="F26" i="1"/>
  <c r="G26" i="1"/>
  <c r="H26" i="1"/>
  <c r="I26" i="1"/>
  <c r="J26" i="1"/>
  <c r="E27" i="1"/>
  <c r="F27" i="1"/>
  <c r="G27" i="1"/>
  <c r="H27" i="1"/>
  <c r="I27" i="1"/>
  <c r="J27" i="1"/>
  <c r="E28" i="1"/>
  <c r="F28" i="1"/>
  <c r="G28" i="1"/>
  <c r="H28" i="1"/>
  <c r="I28" i="1"/>
  <c r="J28" i="1"/>
  <c r="E29" i="1"/>
  <c r="F29" i="1"/>
  <c r="G29" i="1"/>
  <c r="H29" i="1"/>
  <c r="I29" i="1"/>
  <c r="J29" i="1"/>
  <c r="E30" i="1"/>
  <c r="F30" i="1"/>
  <c r="G30" i="1"/>
  <c r="H30" i="1"/>
  <c r="I30" i="1"/>
  <c r="J30" i="1"/>
  <c r="E31" i="1"/>
  <c r="F31" i="1"/>
  <c r="G31" i="1"/>
  <c r="H31" i="1"/>
  <c r="I31" i="1"/>
  <c r="J31" i="1"/>
  <c r="E32" i="1"/>
  <c r="F32" i="1"/>
  <c r="G32" i="1"/>
  <c r="H32" i="1"/>
  <c r="I32" i="1"/>
  <c r="J32" i="1"/>
  <c r="E33" i="1"/>
  <c r="F33" i="1"/>
  <c r="G33" i="1"/>
  <c r="H33" i="1"/>
  <c r="I33" i="1"/>
  <c r="J33" i="1"/>
  <c r="E34" i="1"/>
  <c r="F34" i="1"/>
  <c r="G34" i="1"/>
  <c r="H34" i="1"/>
  <c r="I34" i="1"/>
  <c r="J34" i="1"/>
  <c r="E35" i="1"/>
  <c r="F35" i="1"/>
  <c r="G35" i="1"/>
  <c r="H35" i="1"/>
  <c r="I35" i="1"/>
  <c r="J35" i="1"/>
  <c r="E36" i="1"/>
  <c r="F36" i="1"/>
  <c r="G36" i="1"/>
  <c r="H36" i="1"/>
  <c r="I36" i="1"/>
  <c r="J36" i="1"/>
  <c r="E37" i="1"/>
  <c r="F37" i="1"/>
  <c r="G37" i="1"/>
  <c r="H37" i="1"/>
  <c r="I37" i="1"/>
  <c r="J37" i="1"/>
  <c r="E38" i="1"/>
  <c r="F38" i="1"/>
  <c r="G38" i="1"/>
  <c r="H38" i="1"/>
  <c r="I38" i="1"/>
  <c r="J38" i="1"/>
  <c r="E39" i="1"/>
  <c r="F39" i="1"/>
  <c r="G39" i="1"/>
  <c r="H39" i="1"/>
  <c r="I39" i="1"/>
  <c r="J39" i="1"/>
  <c r="E40" i="1"/>
  <c r="F40" i="1"/>
  <c r="G40" i="1"/>
  <c r="H40" i="1"/>
  <c r="I40" i="1"/>
  <c r="J40" i="1"/>
  <c r="E41" i="1"/>
  <c r="F41" i="1"/>
  <c r="G41" i="1"/>
  <c r="H41" i="1"/>
  <c r="I41" i="1"/>
  <c r="J41" i="1"/>
  <c r="E42" i="1"/>
  <c r="F42" i="1"/>
  <c r="G42" i="1"/>
  <c r="H42" i="1"/>
  <c r="I42" i="1"/>
  <c r="J42" i="1"/>
  <c r="E43" i="1"/>
  <c r="F43" i="1"/>
  <c r="G43" i="1"/>
  <c r="H43" i="1"/>
  <c r="I43" i="1"/>
  <c r="J43" i="1"/>
  <c r="E44" i="1"/>
  <c r="F44" i="1"/>
  <c r="G44" i="1"/>
  <c r="H44" i="1"/>
  <c r="I44" i="1"/>
  <c r="J44" i="1"/>
  <c r="J19" i="1"/>
  <c r="I19" i="1"/>
  <c r="H19" i="1"/>
  <c r="G19" i="1"/>
  <c r="F19" i="1"/>
  <c r="E19" i="1"/>
  <c r="D20" i="1"/>
  <c r="D21" i="1"/>
  <c r="D22" i="1"/>
  <c r="D23" i="1"/>
  <c r="D24" i="1"/>
  <c r="D25" i="1"/>
  <c r="D26" i="1"/>
  <c r="D27" i="1"/>
  <c r="D28" i="1"/>
  <c r="D29" i="1"/>
  <c r="D30" i="1"/>
  <c r="D31" i="1"/>
  <c r="D32" i="1"/>
  <c r="D33" i="1"/>
  <c r="D34" i="1"/>
  <c r="D35" i="1"/>
  <c r="D36" i="1"/>
  <c r="D37" i="1"/>
  <c r="D38" i="1"/>
  <c r="D39" i="1"/>
  <c r="D40" i="1"/>
  <c r="D41" i="1"/>
  <c r="D42" i="1"/>
  <c r="D43" i="1"/>
  <c r="D44" i="1"/>
  <c r="D19" i="1"/>
  <c r="C75" i="40"/>
  <c r="D63" i="40" s="1"/>
  <c r="E63" i="40" s="1"/>
  <c r="G63" i="40" s="1"/>
  <c r="N37" i="1"/>
  <c r="T58" i="47"/>
  <c r="J19" i="39"/>
  <c r="Q23" i="1"/>
  <c r="J23" i="39"/>
  <c r="Q38" i="1"/>
  <c r="K33" i="1"/>
  <c r="E29" i="39"/>
  <c r="L33" i="1" s="1"/>
  <c r="I33" i="39"/>
  <c r="P37" i="1" s="1"/>
  <c r="T72" i="45"/>
  <c r="K28" i="1"/>
  <c r="E24" i="39"/>
  <c r="L28" i="1" s="1"/>
  <c r="F87" i="47"/>
  <c r="E30" i="39"/>
  <c r="L34" i="1" s="1"/>
  <c r="Q27" i="1"/>
  <c r="T78" i="47"/>
  <c r="L87" i="47"/>
  <c r="L30" i="1"/>
  <c r="Q39" i="1"/>
  <c r="I65" i="47"/>
  <c r="T81" i="45"/>
  <c r="T73" i="45"/>
  <c r="K32" i="39" l="1"/>
  <c r="R36" i="1" s="1"/>
  <c r="T56" i="45"/>
  <c r="F62" i="45"/>
  <c r="J17" i="39"/>
  <c r="Q21" i="1" s="1"/>
  <c r="Q46" i="1" s="1"/>
  <c r="G17" i="39"/>
  <c r="N21" i="1" s="1"/>
  <c r="P69" i="41"/>
  <c r="F59" i="41"/>
  <c r="F64" i="41"/>
  <c r="F56" i="41"/>
  <c r="F61" i="41"/>
  <c r="F60" i="41"/>
  <c r="F65" i="41"/>
  <c r="F57" i="41"/>
  <c r="F62" i="41"/>
  <c r="F66" i="41"/>
  <c r="F58" i="41"/>
  <c r="F63" i="41"/>
  <c r="G51" i="50"/>
  <c r="T62" i="47"/>
  <c r="E52" i="17"/>
  <c r="E51" i="17"/>
  <c r="E59" i="17"/>
  <c r="E55" i="17"/>
  <c r="E61" i="17"/>
  <c r="E60" i="17"/>
  <c r="E53" i="17"/>
  <c r="E57" i="17"/>
  <c r="E54" i="17"/>
  <c r="E56" i="17"/>
  <c r="K38" i="1"/>
  <c r="E34" i="39"/>
  <c r="L38" i="1" s="1"/>
  <c r="I35" i="39"/>
  <c r="P39" i="1" s="1"/>
  <c r="K39" i="1"/>
  <c r="E35" i="39"/>
  <c r="L39" i="1" s="1"/>
  <c r="H63" i="40"/>
  <c r="K63" i="40" s="1"/>
  <c r="L63" i="40" s="1"/>
  <c r="J63" i="40"/>
  <c r="K35" i="1"/>
  <c r="E31" i="39"/>
  <c r="L35" i="1" s="1"/>
  <c r="E39" i="39"/>
  <c r="L43" i="1" s="1"/>
  <c r="K43" i="1"/>
  <c r="T63" i="47"/>
  <c r="L85" i="45"/>
  <c r="G22" i="39"/>
  <c r="N26" i="1" s="1"/>
  <c r="S85" i="45"/>
  <c r="E58" i="17"/>
  <c r="G52" i="44"/>
  <c r="K35" i="39"/>
  <c r="R39" i="1" s="1"/>
  <c r="F66" i="50"/>
  <c r="K30" i="39"/>
  <c r="R34" i="1" s="1"/>
  <c r="G27" i="39"/>
  <c r="N31" i="1" s="1"/>
  <c r="D36" i="39"/>
  <c r="K40" i="1" s="1"/>
  <c r="F61" i="50"/>
  <c r="F63" i="50"/>
  <c r="F59" i="50"/>
  <c r="F56" i="50"/>
  <c r="F62" i="50"/>
  <c r="K31" i="39"/>
  <c r="R35" i="1" s="1"/>
  <c r="E25" i="39"/>
  <c r="L29" i="1" s="1"/>
  <c r="J27" i="39"/>
  <c r="Q31" i="1" s="1"/>
  <c r="N20" i="1"/>
  <c r="J21" i="39"/>
  <c r="I85" i="45"/>
  <c r="T59" i="45"/>
  <c r="T55" i="45"/>
  <c r="T61" i="45"/>
  <c r="T54" i="45"/>
  <c r="T84" i="47"/>
  <c r="T76" i="47"/>
  <c r="I20" i="39"/>
  <c r="T56" i="47"/>
  <c r="T61" i="47"/>
  <c r="T76" i="45"/>
  <c r="J22" i="39"/>
  <c r="T53" i="45"/>
  <c r="S65" i="47"/>
  <c r="T83" i="47"/>
  <c r="G52" i="55"/>
  <c r="J20" i="39"/>
  <c r="K20" i="39" s="1"/>
  <c r="N30" i="1"/>
  <c r="I26" i="39"/>
  <c r="P30" i="1" s="1"/>
  <c r="N40" i="1"/>
  <c r="T57" i="47"/>
  <c r="F65" i="47"/>
  <c r="N44" i="1"/>
  <c r="I40" i="39"/>
  <c r="P44" i="1" s="1"/>
  <c r="N25" i="1"/>
  <c r="I21" i="39"/>
  <c r="P25" i="1" s="1"/>
  <c r="F85" i="45"/>
  <c r="T52" i="45"/>
  <c r="I62" i="45"/>
  <c r="Q28" i="1"/>
  <c r="K24" i="39"/>
  <c r="R28" i="1" s="1"/>
  <c r="N34" i="1"/>
  <c r="I30" i="39"/>
  <c r="P34" i="1" s="1"/>
  <c r="E38" i="39"/>
  <c r="L42" i="1" s="1"/>
  <c r="K42" i="1"/>
  <c r="Q32" i="1"/>
  <c r="K28" i="39"/>
  <c r="R32" i="1" s="1"/>
  <c r="I31" i="39"/>
  <c r="P35" i="1" s="1"/>
  <c r="N35" i="1"/>
  <c r="N36" i="1"/>
  <c r="I32" i="39"/>
  <c r="P36" i="1" s="1"/>
  <c r="K37" i="1"/>
  <c r="L37" i="1"/>
  <c r="Q42" i="1"/>
  <c r="K38" i="39"/>
  <c r="R42" i="1" s="1"/>
  <c r="K39" i="39"/>
  <c r="R43" i="1" s="1"/>
  <c r="Q43" i="1"/>
  <c r="Q37" i="1"/>
  <c r="K33" i="39"/>
  <c r="R37" i="1" s="1"/>
  <c r="K36" i="39"/>
  <c r="R40" i="1" s="1"/>
  <c r="T51" i="45"/>
  <c r="L62" i="45"/>
  <c r="K32" i="1"/>
  <c r="E28" i="39"/>
  <c r="L32" i="1" s="1"/>
  <c r="E37" i="39"/>
  <c r="L41" i="1" s="1"/>
  <c r="K41" i="1"/>
  <c r="I37" i="39"/>
  <c r="P41" i="1" s="1"/>
  <c r="N38" i="1"/>
  <c r="I34" i="39"/>
  <c r="P38" i="1" s="1"/>
  <c r="E23" i="39"/>
  <c r="L27" i="1" s="1"/>
  <c r="I23" i="39"/>
  <c r="P27" i="1" s="1"/>
  <c r="K23" i="39"/>
  <c r="R27" i="1" s="1"/>
  <c r="Q22" i="1"/>
  <c r="P62" i="45"/>
  <c r="E20" i="39"/>
  <c r="K25" i="39"/>
  <c r="R29" i="1" s="1"/>
  <c r="K34" i="39"/>
  <c r="R38" i="1" s="1"/>
  <c r="T77" i="47"/>
  <c r="P87" i="47"/>
  <c r="T85" i="47"/>
  <c r="I87" i="47"/>
  <c r="T75" i="45"/>
  <c r="T77" i="45"/>
  <c r="Q30" i="1"/>
  <c r="K26" i="39"/>
  <c r="R30" i="1" s="1"/>
  <c r="S86" i="47"/>
  <c r="T86" i="47" s="1"/>
  <c r="N28" i="1"/>
  <c r="I24" i="39"/>
  <c r="P28" i="1" s="1"/>
  <c r="I38" i="39"/>
  <c r="P42" i="1" s="1"/>
  <c r="N43" i="1"/>
  <c r="I39" i="39"/>
  <c r="P43" i="1" s="1"/>
  <c r="Q44" i="1"/>
  <c r="K40" i="39"/>
  <c r="R44" i="1" s="1"/>
  <c r="T54" i="47"/>
  <c r="T80" i="47"/>
  <c r="T74" i="45"/>
  <c r="T84" i="45"/>
  <c r="K29" i="39"/>
  <c r="R33" i="1" s="1"/>
  <c r="G15" i="39"/>
  <c r="L65" i="47"/>
  <c r="N29" i="1"/>
  <c r="I25" i="39"/>
  <c r="P29" i="1" s="1"/>
  <c r="I29" i="39"/>
  <c r="P33" i="1" s="1"/>
  <c r="N33" i="1"/>
  <c r="K36" i="1"/>
  <c r="L36" i="1"/>
  <c r="Q41" i="1"/>
  <c r="K37" i="39"/>
  <c r="R41" i="1" s="1"/>
  <c r="T64" i="47"/>
  <c r="K25" i="1"/>
  <c r="E21" i="39"/>
  <c r="L25" i="1" s="1"/>
  <c r="S62" i="45"/>
  <c r="F68" i="41" l="1"/>
  <c r="D17" i="39" s="1"/>
  <c r="E62" i="55"/>
  <c r="E61" i="55"/>
  <c r="G42" i="39"/>
  <c r="H15" i="39" s="1"/>
  <c r="O19" i="1" s="1"/>
  <c r="F57" i="50"/>
  <c r="F64" i="50"/>
  <c r="F65" i="50"/>
  <c r="F58" i="50"/>
  <c r="F60" i="50"/>
  <c r="Q26" i="1"/>
  <c r="J42" i="39"/>
  <c r="E59" i="44"/>
  <c r="Q20" i="1"/>
  <c r="E57" i="44"/>
  <c r="E65" i="44"/>
  <c r="E63" i="44"/>
  <c r="E63" i="17"/>
  <c r="D15" i="39" s="1"/>
  <c r="I15" i="39" s="1"/>
  <c r="P19" i="1" s="1"/>
  <c r="E60" i="44"/>
  <c r="E67" i="44"/>
  <c r="E62" i="44"/>
  <c r="E66" i="44"/>
  <c r="T87" i="47"/>
  <c r="T85" i="45"/>
  <c r="E63" i="55"/>
  <c r="E60" i="55"/>
  <c r="T62" i="45"/>
  <c r="D18" i="39" s="1"/>
  <c r="I18" i="39" s="1"/>
  <c r="P22" i="1" s="1"/>
  <c r="E36" i="39"/>
  <c r="L40" i="1" s="1"/>
  <c r="I36" i="39"/>
  <c r="P40" i="1" s="1"/>
  <c r="E56" i="55"/>
  <c r="E65" i="55"/>
  <c r="E59" i="55"/>
  <c r="E55" i="55"/>
  <c r="E58" i="55"/>
  <c r="E66" i="55"/>
  <c r="E57" i="55"/>
  <c r="Q25" i="1"/>
  <c r="K21" i="39"/>
  <c r="R25" i="1" s="1"/>
  <c r="E64" i="44"/>
  <c r="E58" i="44"/>
  <c r="E61" i="44"/>
  <c r="T65" i="47"/>
  <c r="D19" i="39" s="1"/>
  <c r="N19" i="1"/>
  <c r="N22" i="1"/>
  <c r="K22" i="1" l="1"/>
  <c r="K18" i="39"/>
  <c r="R22" i="1" s="1"/>
  <c r="E15" i="39"/>
  <c r="L19" i="1" s="1"/>
  <c r="K19" i="1"/>
  <c r="N46" i="1"/>
  <c r="P99" i="44"/>
  <c r="H18" i="39"/>
  <c r="O22" i="1" s="1"/>
  <c r="E68" i="44"/>
  <c r="E18" i="39"/>
  <c r="L22" i="1" s="1"/>
  <c r="E67" i="55"/>
  <c r="H20" i="39"/>
  <c r="O24" i="1" s="1"/>
  <c r="H32" i="39"/>
  <c r="O36" i="1" s="1"/>
  <c r="H22" i="39"/>
  <c r="O26" i="1" s="1"/>
  <c r="H24" i="39"/>
  <c r="O28" i="1" s="1"/>
  <c r="H28" i="39"/>
  <c r="O32" i="1" s="1"/>
  <c r="H38" i="39"/>
  <c r="O42" i="1" s="1"/>
  <c r="H19" i="39"/>
  <c r="O23" i="1" s="1"/>
  <c r="H16" i="39"/>
  <c r="O20" i="1" s="1"/>
  <c r="H17" i="39"/>
  <c r="O21" i="1" s="1"/>
  <c r="H39" i="39"/>
  <c r="O43" i="1" s="1"/>
  <c r="H37" i="39"/>
  <c r="O41" i="1" s="1"/>
  <c r="H23" i="39"/>
  <c r="O27" i="1" s="1"/>
  <c r="H21" i="39"/>
  <c r="O25" i="1" s="1"/>
  <c r="H36" i="39"/>
  <c r="O40" i="1" s="1"/>
  <c r="H27" i="39"/>
  <c r="O31" i="1" s="1"/>
  <c r="H25" i="39"/>
  <c r="O29" i="1" s="1"/>
  <c r="H33" i="39"/>
  <c r="O37" i="1" s="1"/>
  <c r="H29" i="39"/>
  <c r="O33" i="1" s="1"/>
  <c r="H31" i="39"/>
  <c r="O35" i="1" s="1"/>
  <c r="H35" i="39"/>
  <c r="O39" i="1" s="1"/>
  <c r="H30" i="39"/>
  <c r="O34" i="1" s="1"/>
  <c r="H40" i="39"/>
  <c r="O44" i="1" s="1"/>
  <c r="H34" i="39"/>
  <c r="O38" i="1" s="1"/>
  <c r="H26" i="39"/>
  <c r="O30" i="1" s="1"/>
  <c r="E17" i="39"/>
  <c r="L21" i="1" s="1"/>
  <c r="K21" i="1"/>
  <c r="K17" i="39"/>
  <c r="R21" i="1" s="1"/>
  <c r="I17" i="39"/>
  <c r="P21" i="1" s="1"/>
  <c r="I19" i="39"/>
  <c r="P23" i="1" s="1"/>
  <c r="K23" i="1"/>
  <c r="K19" i="39"/>
  <c r="R23" i="1" s="1"/>
  <c r="E19" i="39"/>
  <c r="L23" i="1" s="1"/>
  <c r="K46" i="1" l="1"/>
  <c r="D27" i="39"/>
  <c r="K31" i="1" s="1"/>
  <c r="D22" i="39"/>
  <c r="K26" i="1" s="1"/>
  <c r="E16" i="39"/>
  <c r="L20" i="1" s="1"/>
  <c r="E27" i="39" l="1"/>
  <c r="L31" i="1" s="1"/>
  <c r="I27" i="39"/>
  <c r="P31" i="1" s="1"/>
  <c r="K27" i="39"/>
  <c r="R31" i="1" s="1"/>
  <c r="E22" i="39"/>
  <c r="L26" i="1" s="1"/>
  <c r="D42" i="39"/>
  <c r="F36" i="39" s="1"/>
  <c r="M40" i="1" s="1"/>
  <c r="K22" i="39"/>
  <c r="R26" i="1" s="1"/>
  <c r="I22" i="39"/>
  <c r="P26" i="1" s="1"/>
  <c r="K20" i="1"/>
  <c r="K16" i="39"/>
  <c r="R20" i="1" s="1"/>
  <c r="I16" i="39"/>
  <c r="P20" i="1" s="1"/>
  <c r="F24" i="39" l="1"/>
  <c r="M28" i="1" s="1"/>
  <c r="F17" i="39"/>
  <c r="M21" i="1" s="1"/>
  <c r="F38" i="39"/>
  <c r="M42" i="1" s="1"/>
  <c r="F27" i="39"/>
  <c r="M31" i="1" s="1"/>
  <c r="F35" i="39"/>
  <c r="M39" i="1" s="1"/>
  <c r="F40" i="39"/>
  <c r="M44" i="1" s="1"/>
  <c r="F16" i="39"/>
  <c r="M20" i="1" s="1"/>
  <c r="F34" i="39"/>
  <c r="M38" i="1" s="1"/>
  <c r="F15" i="39"/>
  <c r="M19" i="1" s="1"/>
  <c r="F30" i="39"/>
  <c r="M34" i="1" s="1"/>
  <c r="F31" i="39"/>
  <c r="M35" i="1" s="1"/>
  <c r="F21" i="39"/>
  <c r="M25" i="1" s="1"/>
  <c r="F29" i="39"/>
  <c r="M33" i="1" s="1"/>
  <c r="F20" i="39"/>
  <c r="M24" i="1" s="1"/>
  <c r="F23" i="39"/>
  <c r="M27" i="1" s="1"/>
  <c r="F33" i="39"/>
  <c r="M37" i="1" s="1"/>
  <c r="F25" i="39"/>
  <c r="M29" i="1" s="1"/>
  <c r="F39" i="39"/>
  <c r="M43" i="1" s="1"/>
  <c r="F37" i="39"/>
  <c r="M41" i="1" s="1"/>
  <c r="F19" i="39"/>
  <c r="M23" i="1" s="1"/>
  <c r="F26" i="39"/>
  <c r="M30" i="1" s="1"/>
  <c r="F32" i="39"/>
  <c r="M36" i="1" s="1"/>
  <c r="F28" i="39"/>
  <c r="M32" i="1" s="1"/>
  <c r="F18" i="39"/>
  <c r="M22" i="1" s="1"/>
  <c r="F22" i="39"/>
  <c r="M2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Jérôme Ribesse</author>
    <author>Alice Bernadet</author>
  </authors>
  <commentList>
    <comment ref="C25" authorId="0" shapeId="0" xr:uid="{00000000-0006-0000-0200-000001000000}">
      <text>
        <r>
          <rPr>
            <b/>
            <sz val="10"/>
            <color rgb="FF000000"/>
            <rFont val="Verdana"/>
            <family val="2"/>
          </rPr>
          <t>Cartes d'hôpital, CD, DVD, sachets de médicaments</t>
        </r>
        <r>
          <rPr>
            <sz val="10"/>
            <color rgb="FF000000"/>
            <rFont val="Verdana"/>
            <family val="2"/>
          </rPr>
          <t xml:space="preserve">
</t>
        </r>
      </text>
    </comment>
    <comment ref="C37" authorId="1" shapeId="0" xr:uid="{00000000-0006-0000-0200-000002000000}">
      <text>
        <r>
          <rPr>
            <sz val="9"/>
            <color rgb="FF000000"/>
            <rFont val="Verdana"/>
            <family val="2"/>
          </rPr>
          <t>Rechargeable et non rechargeable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Alice Bernadet</author>
    <author>Jérôme Ribesse</author>
  </authors>
  <commentList>
    <comment ref="F14" authorId="0" shapeId="0" xr:uid="{00000000-0006-0000-0400-000001000000}">
      <text>
        <r>
          <rPr>
            <b/>
            <sz val="9"/>
            <color rgb="FF000000"/>
            <rFont val="Verdana"/>
            <family val="2"/>
          </rPr>
          <t>Que faites-vous avec cette matière en fin de vie? Si vous avez plusieurs modes de traitement, indiquer ici celui qui concerne la majorité de la matière</t>
        </r>
      </text>
    </comment>
    <comment ref="G14" authorId="1" shapeId="0" xr:uid="{00000000-0006-0000-0400-000002000000}">
      <text>
        <r>
          <rPr>
            <b/>
            <sz val="10"/>
            <color rgb="FF000000"/>
            <rFont val="Tahoma"/>
            <family val="2"/>
          </rPr>
          <t>Nommer tous les autres traitements en fin de vie en vous référant à la liste de la colonne présédente</t>
        </r>
      </text>
    </comment>
    <comment ref="H14" authorId="0" shapeId="0" xr:uid="{00000000-0006-0000-0400-000003000000}">
      <text>
        <r>
          <rPr>
            <b/>
            <sz val="9"/>
            <color rgb="FF000000"/>
            <rFont val="Verdana"/>
            <family val="2"/>
          </rPr>
          <t>Nom du fournisseur qui collecte la majeure partie de la matière</t>
        </r>
        <r>
          <rPr>
            <sz val="9"/>
            <color rgb="FF000000"/>
            <rFont val="Verdana"/>
            <family val="2"/>
          </rPr>
          <t xml:space="preserve">
</t>
        </r>
      </text>
    </comment>
    <comment ref="I14" authorId="1" shapeId="0" xr:uid="{00000000-0006-0000-0400-000004000000}">
      <text>
        <r>
          <rPr>
            <b/>
            <sz val="10"/>
            <color rgb="FF000000"/>
            <rFont val="Tahoma"/>
            <family val="2"/>
          </rPr>
          <t>Nom, prénom, téléphone et/ou courriel du représentant du fournisseur</t>
        </r>
      </text>
    </comment>
    <comment ref="K14" authorId="1" shapeId="0" xr:uid="{00000000-0006-0000-0400-000005000000}">
      <text>
        <r>
          <rPr>
            <b/>
            <sz val="10"/>
            <color rgb="FF000000"/>
            <rFont val="Tahoma"/>
            <family val="2"/>
          </rPr>
          <t>Nombre de collectes par année</t>
        </r>
        <r>
          <rPr>
            <sz val="10"/>
            <color rgb="FF000000"/>
            <rFont val="Tahoma"/>
            <family val="2"/>
          </rPr>
          <t xml:space="preserve">
</t>
        </r>
        <r>
          <rPr>
            <sz val="10"/>
            <color rgb="FF000000"/>
            <rFont val="Tahoma"/>
            <family val="2"/>
          </rPr>
          <t>Important de noter qu'il y a 52 semaines. Il faudra certainement que vous extrapolier les données fournit pour une semaine  à l'année</t>
        </r>
      </text>
    </comment>
    <comment ref="L14" authorId="1" shapeId="0" xr:uid="{00000000-0006-0000-0400-000006000000}">
      <text>
        <r>
          <rPr>
            <b/>
            <sz val="10"/>
            <color rgb="FF000000"/>
            <rFont val="Tahoma"/>
            <family val="2"/>
          </rPr>
          <t>Nommer tous les autres équipements collectés par le fournisseurs ainsi que leur nombre</t>
        </r>
        <r>
          <rPr>
            <sz val="10"/>
            <color rgb="FF000000"/>
            <rFont val="Tahoma"/>
            <family val="2"/>
          </rPr>
          <t xml:space="preserve">
</t>
        </r>
      </text>
    </comment>
    <comment ref="C21" authorId="1" shapeId="0" xr:uid="{00000000-0006-0000-0400-000007000000}">
      <text>
        <r>
          <rPr>
            <b/>
            <sz val="10"/>
            <color rgb="FF000000"/>
            <rFont val="Tahoma"/>
            <family val="2"/>
          </rPr>
          <t>Cartes d'hôpital, CD, DVD, sachets de médicaments</t>
        </r>
        <r>
          <rPr>
            <sz val="10"/>
            <color rgb="FF000000"/>
            <rFont val="Tahoma"/>
            <family val="2"/>
          </rPr>
          <t xml:space="preserve">
</t>
        </r>
      </text>
    </comment>
    <comment ref="C33" authorId="0" shapeId="0" xr:uid="{00000000-0006-0000-0400-000008000000}">
      <text>
        <r>
          <rPr>
            <sz val="9"/>
            <color rgb="FF000000"/>
            <rFont val="Verdana"/>
            <family val="2"/>
          </rPr>
          <t>Rechargeable et non rechargeable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Jérôme Ribesse</author>
    <author>Alice Bernadet</author>
  </authors>
  <commentList>
    <comment ref="C21" authorId="0" shapeId="0" xr:uid="{00000000-0006-0000-0500-000001000000}">
      <text>
        <r>
          <rPr>
            <b/>
            <sz val="10"/>
            <color rgb="FF000000"/>
            <rFont val="Tahoma"/>
            <family val="2"/>
          </rPr>
          <t>Cartes d'hôpital, CD, DVD, sachets de médicaments</t>
        </r>
        <r>
          <rPr>
            <sz val="10"/>
            <color rgb="FF000000"/>
            <rFont val="Tahoma"/>
            <family val="2"/>
          </rPr>
          <t xml:space="preserve">
</t>
        </r>
      </text>
    </comment>
    <comment ref="C33" authorId="1" shapeId="0" xr:uid="{00000000-0006-0000-0500-000002000000}">
      <text>
        <r>
          <rPr>
            <sz val="9"/>
            <color rgb="FF000000"/>
            <rFont val="Verdana"/>
            <family val="2"/>
          </rPr>
          <t>Rechargeable et non rechargeable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Alice Bernadet</author>
  </authors>
  <commentList>
    <comment ref="L45" authorId="0" shapeId="0" xr:uid="{047C10F1-A9C0-2343-B77A-B9A21BA56C6B}">
      <text>
        <r>
          <rPr>
            <sz val="9"/>
            <color rgb="FF000000"/>
            <rFont val="Verdana"/>
            <family val="2"/>
          </rPr>
          <t xml:space="preserve">
</t>
        </r>
        <r>
          <rPr>
            <sz val="9"/>
            <color rgb="FF000000"/>
            <rFont val="Verdana"/>
            <family val="2"/>
          </rPr>
          <t xml:space="preserve">Utiliser le facteur 134 (kg/m3) si tous les déchets déposés dans votre contenant sont dans des sacs de poubelles.  
</t>
        </r>
        <r>
          <rPr>
            <sz val="9"/>
            <color rgb="FF000000"/>
            <rFont val="Verdana"/>
            <family val="2"/>
          </rPr>
          <t xml:space="preserve">
</t>
        </r>
        <r>
          <rPr>
            <sz val="9"/>
            <color rgb="FF000000"/>
            <rFont val="Verdana"/>
            <family val="2"/>
          </rPr>
          <t xml:space="preserve">Utiliser le facteur 65 (kg/m3) si vos déchets ne sont pas déposés majoritairement dans des sacs de poubelle (mélange de sacs de poubelles, de boîtes, de matières pêle-mêle, etc.).  </t>
        </r>
      </text>
    </comment>
    <comment ref="E46" authorId="0" shapeId="0" xr:uid="{00000000-0006-0000-0600-000001000000}">
      <text>
        <r>
          <rPr>
            <sz val="9"/>
            <color rgb="FF000000"/>
            <rFont val="Verdana"/>
            <family val="2"/>
          </rPr>
          <t xml:space="preserve">
</t>
        </r>
        <r>
          <rPr>
            <sz val="9"/>
            <color rgb="FF000000"/>
            <rFont val="Verdana"/>
            <family val="2"/>
          </rPr>
          <t xml:space="preserve">Utiliser le facteur 134 (kg/m3) si tous les déchets déposés dans votre contenant sont dans des sacs de poubelles.  
</t>
        </r>
        <r>
          <rPr>
            <sz val="9"/>
            <color rgb="FF000000"/>
            <rFont val="Verdana"/>
            <family val="2"/>
          </rPr>
          <t xml:space="preserve">
</t>
        </r>
        <r>
          <rPr>
            <sz val="9"/>
            <color rgb="FF000000"/>
            <rFont val="Verdana"/>
            <family val="2"/>
          </rPr>
          <t xml:space="preserve">Utiliser le facteur 65 (kg/m3) si vos déchets ne sont pas déposés majoritairement dans des sacs de poubelle (mélange de sacs de poubelles, de boîtes, de matières pêle-mêle, etc.).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Alice Bernadet</author>
  </authors>
  <commentList>
    <comment ref="E54" authorId="0" shapeId="0" xr:uid="{00000000-0006-0000-0D00-000001000000}">
      <text>
        <r>
          <rPr>
            <b/>
            <sz val="9"/>
            <color indexed="81"/>
            <rFont val="Verdana"/>
            <family val="2"/>
          </rPr>
          <t xml:space="preserve">0,25,signifit que le contenant est remplit à 25% de ses capacités. 
0,5,signifit que le contenant est remplit à 50% de ses capacités. 
0,75,signifit que le contenant est remplit à 75% de ses capacités. 
1,signifit que le contenant est remplit à 100% de ses capacités. 
</t>
        </r>
        <r>
          <rPr>
            <sz val="9"/>
            <color indexed="81"/>
            <rFont val="Verdana"/>
            <family val="2"/>
          </rPr>
          <t xml:space="preserve">
</t>
        </r>
      </text>
    </comment>
    <comment ref="E82" authorId="0" shapeId="0" xr:uid="{00000000-0006-0000-0D00-000002000000}">
      <text>
        <r>
          <rPr>
            <b/>
            <sz val="9"/>
            <color indexed="81"/>
            <rFont val="Verdana"/>
            <family val="2"/>
          </rPr>
          <t xml:space="preserve">0,25,signifit que le contenant est remplit à 25% de ses capacités. 
0,5,signifit que le contenant est remplit à 50% de ses capacités. 
0,75,signifit que le contenant est remplit à 75% de ses capacités. 
1,signifit que le contenant est remplit à 100% de ses capacités. 
</t>
        </r>
        <r>
          <rPr>
            <sz val="9"/>
            <color indexed="81"/>
            <rFont val="Verdan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Alice Bernadet</author>
  </authors>
  <commentList>
    <comment ref="E55" authorId="0" shapeId="0" xr:uid="{00000000-0006-0000-0800-000001000000}">
      <text>
        <r>
          <rPr>
            <b/>
            <sz val="9"/>
            <color indexed="81"/>
            <rFont val="Verdana"/>
            <family val="2"/>
          </rPr>
          <t xml:space="preserve">0,25,signifie que le contenant est remplit à 25% de ses capacités. 
0,5,signifie que le contenant est remplit à 50% de ses capacités. 
0,75,signifie que le contenant est remplit à 75% de ses capacités. 
1,signifie que le contenant est remplit à 100% de ses capacités. 
</t>
        </r>
        <r>
          <rPr>
            <sz val="9"/>
            <color indexed="81"/>
            <rFont val="Verdana"/>
            <family val="2"/>
          </rPr>
          <t xml:space="preserve">
</t>
        </r>
      </text>
    </comment>
    <comment ref="O55" authorId="0" shapeId="0" xr:uid="{00000000-0006-0000-0800-000002000000}">
      <text>
        <r>
          <rPr>
            <b/>
            <sz val="9"/>
            <color indexed="81"/>
            <rFont val="Verdana"/>
            <family val="2"/>
          </rPr>
          <t xml:space="preserve">0,25,signifit que le contenant est remplit à 25% de ses capacités. 
0,5,signifit que le contenant est remplit à 50% de ses capacités. 
0,75,signifit que le contenant est remplit à 75% de ses capacités. 
1,signifit que le contenant est remplit à 100% de ses capacités. 
</t>
        </r>
        <r>
          <rPr>
            <sz val="9"/>
            <color indexed="81"/>
            <rFont val="Verdan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Alice Bernadet</author>
  </authors>
  <commentList>
    <comment ref="E49" authorId="0" shapeId="0" xr:uid="{00000000-0006-0000-0900-000001000000}">
      <text>
        <r>
          <rPr>
            <b/>
            <sz val="9"/>
            <color rgb="FF000000"/>
            <rFont val="Verdana"/>
            <family val="2"/>
          </rPr>
          <t xml:space="preserve">0,25,signifit que le contenant est remplit à 25% de ses capacités. 
</t>
        </r>
        <r>
          <rPr>
            <b/>
            <sz val="9"/>
            <color rgb="FF000000"/>
            <rFont val="Verdana"/>
            <family val="2"/>
          </rPr>
          <t xml:space="preserve">
</t>
        </r>
        <r>
          <rPr>
            <b/>
            <sz val="9"/>
            <color rgb="FF000000"/>
            <rFont val="Verdana"/>
            <family val="2"/>
          </rPr>
          <t xml:space="preserve">0,5,signifit que le contenant est remplit à 50% de ses capacités. 
</t>
        </r>
        <r>
          <rPr>
            <b/>
            <sz val="9"/>
            <color rgb="FF000000"/>
            <rFont val="Verdana"/>
            <family val="2"/>
          </rPr>
          <t xml:space="preserve">
</t>
        </r>
        <r>
          <rPr>
            <b/>
            <sz val="9"/>
            <color rgb="FF000000"/>
            <rFont val="Verdana"/>
            <family val="2"/>
          </rPr>
          <t xml:space="preserve">0,75,signifit que le contenant est remplit à 75% de ses capacités. 
</t>
        </r>
        <r>
          <rPr>
            <b/>
            <sz val="9"/>
            <color rgb="FF000000"/>
            <rFont val="Verdana"/>
            <family val="2"/>
          </rPr>
          <t xml:space="preserve">
</t>
        </r>
        <r>
          <rPr>
            <b/>
            <sz val="9"/>
            <color rgb="FF000000"/>
            <rFont val="Verdana"/>
            <family val="2"/>
          </rPr>
          <t xml:space="preserve">1,signifit que le contenant est remplit à 100% de ses capacités. 
</t>
        </r>
        <r>
          <rPr>
            <sz val="9"/>
            <color rgb="FF000000"/>
            <rFont val="Verdana"/>
            <family val="2"/>
          </rPr>
          <t xml:space="preserve">
</t>
        </r>
      </text>
    </comment>
    <comment ref="H49" authorId="0" shapeId="0" xr:uid="{00000000-0006-0000-0900-000002000000}">
      <text>
        <r>
          <rPr>
            <b/>
            <sz val="9"/>
            <color indexed="81"/>
            <rFont val="Verdana"/>
            <family val="2"/>
          </rPr>
          <t>0,25,signifit que le contenant est remplit à 25% de ses capacités. 
0,5,signifit que le contenant est remplit à 50% de ses capacités. 
0,75,signifit que le contenant est remplit à 75% de ses capacités. 
1,signifit que le contenant est remplit à 100% de ses capacités.</t>
        </r>
        <r>
          <rPr>
            <sz val="9"/>
            <color indexed="81"/>
            <rFont val="Verdana"/>
            <family val="2"/>
          </rPr>
          <t xml:space="preserve">
</t>
        </r>
      </text>
    </comment>
    <comment ref="K49" authorId="0" shapeId="0" xr:uid="{00000000-0006-0000-0900-000003000000}">
      <text>
        <r>
          <rPr>
            <sz val="9"/>
            <color rgb="FF000000"/>
            <rFont val="Verdana"/>
            <family val="2"/>
          </rPr>
          <t xml:space="preserve">0,25,signifit que le contenant est remplit à 25% de ses capacités. 
</t>
        </r>
        <r>
          <rPr>
            <sz val="9"/>
            <color rgb="FF000000"/>
            <rFont val="Verdana"/>
            <family val="2"/>
          </rPr>
          <t xml:space="preserve">
</t>
        </r>
        <r>
          <rPr>
            <sz val="9"/>
            <color rgb="FF000000"/>
            <rFont val="Verdana"/>
            <family val="2"/>
          </rPr>
          <t xml:space="preserve">0,5,signifit que le contenant est remplit à 50% de ses capacités. 
</t>
        </r>
        <r>
          <rPr>
            <sz val="9"/>
            <color rgb="FF000000"/>
            <rFont val="Verdana"/>
            <family val="2"/>
          </rPr>
          <t xml:space="preserve">
</t>
        </r>
        <r>
          <rPr>
            <sz val="9"/>
            <color rgb="FF000000"/>
            <rFont val="Verdana"/>
            <family val="2"/>
          </rPr>
          <t xml:space="preserve">0,75,signifit que le contenant est remplit à 75% de ses capacités. 
</t>
        </r>
        <r>
          <rPr>
            <sz val="9"/>
            <color rgb="FF000000"/>
            <rFont val="Verdana"/>
            <family val="2"/>
          </rPr>
          <t xml:space="preserve">
</t>
        </r>
        <r>
          <rPr>
            <sz val="9"/>
            <color rgb="FF000000"/>
            <rFont val="Verdana"/>
            <family val="2"/>
          </rPr>
          <t xml:space="preserve">1,signifit que le contenant est remplit à 100% de ses capacités.
</t>
        </r>
      </text>
    </comment>
    <comment ref="O49" authorId="0" shapeId="0" xr:uid="{00000000-0006-0000-0900-000004000000}">
      <text>
        <r>
          <rPr>
            <b/>
            <sz val="9"/>
            <color indexed="81"/>
            <rFont val="Verdana"/>
            <family val="2"/>
          </rPr>
          <t>0,25,signifit que le contenant est remplit à 25% de ses capacités. 
0,5,signifit que le contenant est remplit à 50% de ses capacités. 
0,75,signifit que le contenant est remplit à 75% de ses capacités. 
1,signifit que le contenant est remplit à 100% de ses capacités.</t>
        </r>
        <r>
          <rPr>
            <sz val="9"/>
            <color indexed="81"/>
            <rFont val="Verdana"/>
            <family val="2"/>
          </rPr>
          <t xml:space="preserve">
</t>
        </r>
      </text>
    </comment>
    <comment ref="R49" authorId="0" shapeId="0" xr:uid="{00000000-0006-0000-0900-000005000000}">
      <text>
        <r>
          <rPr>
            <sz val="9"/>
            <color indexed="81"/>
            <rFont val="Verdana"/>
            <family val="2"/>
          </rPr>
          <t xml:space="preserve">0,25,signifit que le contenant est remplit à 25% de ses capacités. 
0,5,signifit que le contenant est remplit à 50% de ses capacités. 
0,75,signifit que le contenant est remplit à 75% de ses capacités. 
1,signifit que le contenant est remplit à 100% de ses capacités.
</t>
        </r>
      </text>
    </comment>
    <comment ref="E71" authorId="0" shapeId="0" xr:uid="{00000000-0006-0000-0900-000006000000}">
      <text>
        <r>
          <rPr>
            <b/>
            <sz val="9"/>
            <color rgb="FF000000"/>
            <rFont val="Verdana"/>
            <family val="2"/>
          </rPr>
          <t xml:space="preserve">0,25,signifit que le contenant est remplit à 25% de ses capacités. 
</t>
        </r>
        <r>
          <rPr>
            <b/>
            <sz val="9"/>
            <color rgb="FF000000"/>
            <rFont val="Verdana"/>
            <family val="2"/>
          </rPr>
          <t xml:space="preserve">
</t>
        </r>
        <r>
          <rPr>
            <b/>
            <sz val="9"/>
            <color rgb="FF000000"/>
            <rFont val="Verdana"/>
            <family val="2"/>
          </rPr>
          <t xml:space="preserve">0,5,signifit que le contenant est remplit à 50% de ses capacités. 
</t>
        </r>
        <r>
          <rPr>
            <b/>
            <sz val="9"/>
            <color rgb="FF000000"/>
            <rFont val="Verdana"/>
            <family val="2"/>
          </rPr>
          <t xml:space="preserve">
</t>
        </r>
        <r>
          <rPr>
            <b/>
            <sz val="9"/>
            <color rgb="FF000000"/>
            <rFont val="Verdana"/>
            <family val="2"/>
          </rPr>
          <t xml:space="preserve">0,75,signifit que le contenant est remplit à 75% de ses capacités. 
</t>
        </r>
        <r>
          <rPr>
            <b/>
            <sz val="9"/>
            <color rgb="FF000000"/>
            <rFont val="Verdana"/>
            <family val="2"/>
          </rPr>
          <t xml:space="preserve">
</t>
        </r>
        <r>
          <rPr>
            <b/>
            <sz val="9"/>
            <color rgb="FF000000"/>
            <rFont val="Verdana"/>
            <family val="2"/>
          </rPr>
          <t xml:space="preserve">1,signifit que le contenant est remplit à 100% de ses capacités. 
</t>
        </r>
        <r>
          <rPr>
            <sz val="9"/>
            <color rgb="FF000000"/>
            <rFont val="Verdana"/>
            <family val="2"/>
          </rPr>
          <t xml:space="preserve">
</t>
        </r>
      </text>
    </comment>
    <comment ref="H71" authorId="0" shapeId="0" xr:uid="{00000000-0006-0000-0900-000007000000}">
      <text>
        <r>
          <rPr>
            <b/>
            <sz val="9"/>
            <color indexed="81"/>
            <rFont val="Verdana"/>
            <family val="2"/>
          </rPr>
          <t>0,25,signifit que le contenant est remplit à 25% de ses capacités. 
0,5,signifit que le contenant est remplit à 50% de ses capacités. 
0,75,signifit que le contenant est remplit à 75% de ses capacités. 
1,signifit que le contenant est remplit à 100% de ses capacités.</t>
        </r>
        <r>
          <rPr>
            <sz val="9"/>
            <color indexed="81"/>
            <rFont val="Verdana"/>
            <family val="2"/>
          </rPr>
          <t xml:space="preserve">
</t>
        </r>
      </text>
    </comment>
    <comment ref="K71" authorId="0" shapeId="0" xr:uid="{00000000-0006-0000-0900-000008000000}">
      <text>
        <r>
          <rPr>
            <sz val="9"/>
            <color indexed="81"/>
            <rFont val="Verdana"/>
            <family val="2"/>
          </rPr>
          <t xml:space="preserve">0,25,signifit que le contenant est remplit à 25% de ses capacités. 
0,5,signifit que le contenant est remplit à 50% de ses capacités. 
0,75,signifit que le contenant est remplit à 75% de ses capacités. 
1,signifit que le contenant est remplit à 100% de ses capacités.
</t>
        </r>
      </text>
    </comment>
    <comment ref="O71" authorId="0" shapeId="0" xr:uid="{00000000-0006-0000-0900-000009000000}">
      <text>
        <r>
          <rPr>
            <b/>
            <sz val="9"/>
            <color indexed="81"/>
            <rFont val="Verdana"/>
            <family val="2"/>
          </rPr>
          <t>0,25,signifit que le contenant est remplit à 25% de ses capacités. 
0,5,signifit que le contenant est remplit à 50% de ses capacités. 
0,75,signifit que le contenant est remplit à 75% de ses capacités. 
1,signifit que le contenant est remplit à 100% de ses capacités.</t>
        </r>
        <r>
          <rPr>
            <sz val="9"/>
            <color indexed="81"/>
            <rFont val="Verdana"/>
            <family val="2"/>
          </rPr>
          <t xml:space="preserve">
</t>
        </r>
      </text>
    </comment>
    <comment ref="R71" authorId="0" shapeId="0" xr:uid="{00000000-0006-0000-0900-00000A000000}">
      <text>
        <r>
          <rPr>
            <b/>
            <sz val="9"/>
            <color indexed="81"/>
            <rFont val="Verdana"/>
            <family val="2"/>
          </rPr>
          <t>0,25,signifit que le contenant est remplit à 25% de ses capacités. 
0,5,signifit que le contenant est remplit à 50% de ses capacités. 
0,75,signifit que le contenant est remplit à 75% de ses capacités. 
1,signifit que le contenant est remplit à 100% de ses capacités.</t>
        </r>
        <r>
          <rPr>
            <sz val="9"/>
            <color indexed="81"/>
            <rFont val="Verdan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Alice Bernadet</author>
  </authors>
  <commentList>
    <comment ref="E52" authorId="0" shapeId="0" xr:uid="{00000000-0006-0000-0A00-000001000000}">
      <text>
        <r>
          <rPr>
            <b/>
            <sz val="9"/>
            <color rgb="FF000000"/>
            <rFont val="Verdana"/>
            <family val="2"/>
          </rPr>
          <t xml:space="preserve">0,25,signifit que le contenant est remplit à 25% de ses capacités. 
</t>
        </r>
        <r>
          <rPr>
            <b/>
            <sz val="9"/>
            <color rgb="FF000000"/>
            <rFont val="Verdana"/>
            <family val="2"/>
          </rPr>
          <t xml:space="preserve">
</t>
        </r>
        <r>
          <rPr>
            <b/>
            <sz val="9"/>
            <color rgb="FF000000"/>
            <rFont val="Verdana"/>
            <family val="2"/>
          </rPr>
          <t xml:space="preserve">0,5,signifit que le contenant est remplit à 50% de ses capacités. 
</t>
        </r>
        <r>
          <rPr>
            <b/>
            <sz val="9"/>
            <color rgb="FF000000"/>
            <rFont val="Verdana"/>
            <family val="2"/>
          </rPr>
          <t xml:space="preserve">
</t>
        </r>
        <r>
          <rPr>
            <b/>
            <sz val="9"/>
            <color rgb="FF000000"/>
            <rFont val="Verdana"/>
            <family val="2"/>
          </rPr>
          <t xml:space="preserve">0,75,signifit que le contenant est remplit à 75% de ses capacités. 
</t>
        </r>
        <r>
          <rPr>
            <b/>
            <sz val="9"/>
            <color rgb="FF000000"/>
            <rFont val="Verdana"/>
            <family val="2"/>
          </rPr>
          <t xml:space="preserve">
</t>
        </r>
        <r>
          <rPr>
            <b/>
            <sz val="9"/>
            <color rgb="FF000000"/>
            <rFont val="Verdana"/>
            <family val="2"/>
          </rPr>
          <t xml:space="preserve">1,signifit que le contenant est remplit à 100% de ses capacités. 
</t>
        </r>
        <r>
          <rPr>
            <sz val="9"/>
            <color rgb="FF000000"/>
            <rFont val="Verdana"/>
            <family val="2"/>
          </rPr>
          <t xml:space="preserve">
</t>
        </r>
      </text>
    </comment>
    <comment ref="H52" authorId="0" shapeId="0" xr:uid="{00000000-0006-0000-0A00-000002000000}">
      <text>
        <r>
          <rPr>
            <b/>
            <sz val="9"/>
            <color indexed="81"/>
            <rFont val="Verdana"/>
            <family val="2"/>
          </rPr>
          <t>0,25,signifit que le contenant est remplit à 25% de ses capacités. 
0,5,signifit que le contenant est remplit à 50% de ses capacités. 
0,75,signifit que le contenant est remplit à 75% de ses capacités. 
1,signifit que le contenant est remplit à 100% de ses capacités.</t>
        </r>
        <r>
          <rPr>
            <sz val="9"/>
            <color indexed="81"/>
            <rFont val="Verdana"/>
            <family val="2"/>
          </rPr>
          <t xml:space="preserve">
</t>
        </r>
      </text>
    </comment>
    <comment ref="K52" authorId="0" shapeId="0" xr:uid="{00000000-0006-0000-0A00-000003000000}">
      <text>
        <r>
          <rPr>
            <sz val="9"/>
            <color indexed="81"/>
            <rFont val="Verdana"/>
            <family val="2"/>
          </rPr>
          <t xml:space="preserve">0,25,signifit que le contenant est remplit à 25% de ses capacités. 
0,5,signifit que le contenant est remplit à 50% de ses capacités. 
0,75,signifit que le contenant est remplit à 75% de ses capacités. 
1,signifit que le contenant est remplit à 100% de ses capacités.
</t>
        </r>
      </text>
    </comment>
    <comment ref="N52" authorId="0" shapeId="0" xr:uid="{00000000-0006-0000-0A00-000004000000}">
      <text>
        <r>
          <rPr>
            <b/>
            <sz val="9"/>
            <color indexed="81"/>
            <rFont val="Verdana"/>
            <family val="2"/>
          </rPr>
          <t>0,25,signifit que le contenant est remplit à 25% de ses capacités. 
0,5,signifit que le contenant est remplit à 50% de ses capacités. 
0,75,signifit que le contenant est remplit à 75% de ses capacités. 
1,signifit que le contenant est remplit à 100% de ses capacités.</t>
        </r>
        <r>
          <rPr>
            <sz val="9"/>
            <color indexed="81"/>
            <rFont val="Verdana"/>
            <family val="2"/>
          </rPr>
          <t xml:space="preserve">
</t>
        </r>
      </text>
    </comment>
    <comment ref="R52" authorId="0" shapeId="0" xr:uid="{00000000-0006-0000-0A00-000005000000}">
      <text>
        <r>
          <rPr>
            <b/>
            <sz val="9"/>
            <color indexed="81"/>
            <rFont val="Verdana"/>
            <family val="2"/>
          </rPr>
          <t>0,25,signifit que le contenant est remplit à 25% de ses capacités. 
0,5,signifit que le contenant est remplit à 50% de ses capacités. 
0,75,signifit que le contenant est remplit à 75% de ses capacités. 
1,signifit que le contenant est remplit à 100% de ses capacités.</t>
        </r>
        <r>
          <rPr>
            <sz val="9"/>
            <color indexed="81"/>
            <rFont val="Verdana"/>
            <family val="2"/>
          </rPr>
          <t xml:space="preserve">
</t>
        </r>
      </text>
    </comment>
    <comment ref="E73" authorId="0" shapeId="0" xr:uid="{00000000-0006-0000-0A00-000006000000}">
      <text>
        <r>
          <rPr>
            <b/>
            <sz val="9"/>
            <color indexed="81"/>
            <rFont val="Verdana"/>
            <family val="2"/>
          </rPr>
          <t xml:space="preserve">0,25,signifit que le contenant est remplit à 25% de ses capacités. 
0,5,signifit que le contenant est remplit à 50% de ses capacités. 
0,75,signifit que le contenant est remplit à 75% de ses capacités. 
1,signifit que le contenant est remplit à 100% de ses capacités. 
</t>
        </r>
        <r>
          <rPr>
            <sz val="9"/>
            <color indexed="81"/>
            <rFont val="Verdana"/>
            <family val="2"/>
          </rPr>
          <t xml:space="preserve">
</t>
        </r>
      </text>
    </comment>
    <comment ref="H73" authorId="0" shapeId="0" xr:uid="{00000000-0006-0000-0A00-000007000000}">
      <text>
        <r>
          <rPr>
            <b/>
            <sz val="9"/>
            <color rgb="FF000000"/>
            <rFont val="Verdana"/>
            <family val="2"/>
          </rPr>
          <t xml:space="preserve">0,25,signifit que le contenant est remplit à 25% de ses capacités. 
</t>
        </r>
        <r>
          <rPr>
            <b/>
            <sz val="9"/>
            <color rgb="FF000000"/>
            <rFont val="Verdana"/>
            <family val="2"/>
          </rPr>
          <t xml:space="preserve">
</t>
        </r>
        <r>
          <rPr>
            <b/>
            <sz val="9"/>
            <color rgb="FF000000"/>
            <rFont val="Verdana"/>
            <family val="2"/>
          </rPr>
          <t xml:space="preserve">0,5,signifit que le contenant est remplit à 50% de ses capacités. 
</t>
        </r>
        <r>
          <rPr>
            <b/>
            <sz val="9"/>
            <color rgb="FF000000"/>
            <rFont val="Verdana"/>
            <family val="2"/>
          </rPr>
          <t xml:space="preserve">
</t>
        </r>
        <r>
          <rPr>
            <b/>
            <sz val="9"/>
            <color rgb="FF000000"/>
            <rFont val="Verdana"/>
            <family val="2"/>
          </rPr>
          <t xml:space="preserve">0,75,signifit que le contenant est remplit à 75% de ses capacités. 
</t>
        </r>
        <r>
          <rPr>
            <b/>
            <sz val="9"/>
            <color rgb="FF000000"/>
            <rFont val="Verdana"/>
            <family val="2"/>
          </rPr>
          <t xml:space="preserve">
</t>
        </r>
        <r>
          <rPr>
            <b/>
            <sz val="9"/>
            <color rgb="FF000000"/>
            <rFont val="Verdana"/>
            <family val="2"/>
          </rPr>
          <t>1,signifit que le contenant est remplit à 100% de ses capacités.</t>
        </r>
        <r>
          <rPr>
            <sz val="9"/>
            <color rgb="FF000000"/>
            <rFont val="Verdana"/>
            <family val="2"/>
          </rPr>
          <t xml:space="preserve">
</t>
        </r>
      </text>
    </comment>
    <comment ref="K73" authorId="0" shapeId="0" xr:uid="{00000000-0006-0000-0A00-000008000000}">
      <text>
        <r>
          <rPr>
            <sz val="9"/>
            <color indexed="81"/>
            <rFont val="Verdana"/>
            <family val="2"/>
          </rPr>
          <t xml:space="preserve">0,25,signifit que le contenant est remplit à 25% de ses capacités. 
0,5,signifit que le contenant est remplit à 50% de ses capacités. 
0,75,signifit que le contenant est remplit à 75% de ses capacités. 
1,signifit que le contenant est remplit à 100% de ses capacités.
</t>
        </r>
      </text>
    </comment>
    <comment ref="O73" authorId="0" shapeId="0" xr:uid="{00000000-0006-0000-0A00-000009000000}">
      <text>
        <r>
          <rPr>
            <b/>
            <sz val="9"/>
            <color indexed="81"/>
            <rFont val="Verdana"/>
            <family val="2"/>
          </rPr>
          <t>0,25,signifit que le contenant est remplit à 25% de ses capacités. 
0,5,signifit que le contenant est remplit à 50% de ses capacités. 
0,75,signifit que le contenant est remplit à 75% de ses capacités. 
1,signifit que le contenant est remplit à 100% de ses capacités.</t>
        </r>
        <r>
          <rPr>
            <sz val="9"/>
            <color indexed="81"/>
            <rFont val="Verdana"/>
            <family val="2"/>
          </rPr>
          <t xml:space="preserve">
</t>
        </r>
      </text>
    </comment>
    <comment ref="R73" authorId="0" shapeId="0" xr:uid="{00000000-0006-0000-0A00-00000A000000}">
      <text>
        <r>
          <rPr>
            <b/>
            <sz val="9"/>
            <color indexed="81"/>
            <rFont val="Verdana"/>
            <family val="2"/>
          </rPr>
          <t>0,25,signifit que le contenant est remplit à 25% de ses capacités. 
0,5,signifit que le contenant est remplit à 50% de ses capacités. 
0,75,signifit que le contenant est remplit à 75% de ses capacités. 
1,signifit que le contenant est remplit à 100% de ses capacités.</t>
        </r>
        <r>
          <rPr>
            <sz val="9"/>
            <color indexed="81"/>
            <rFont val="Verdana"/>
            <family val="2"/>
          </rPr>
          <t xml:space="preserve">
</t>
        </r>
      </text>
    </comment>
  </commentList>
</comments>
</file>

<file path=xl/sharedStrings.xml><?xml version="1.0" encoding="utf-8"?>
<sst xmlns="http://schemas.openxmlformats.org/spreadsheetml/2006/main" count="2117" uniqueCount="337">
  <si>
    <t>Huiles alimentaires</t>
  </si>
  <si>
    <t>Peintures</t>
  </si>
  <si>
    <t>Matelas</t>
  </si>
  <si>
    <t>Redevances</t>
  </si>
  <si>
    <t>Coût annuel</t>
  </si>
  <si>
    <t>Textile</t>
  </si>
  <si>
    <t>Carton ondulé</t>
  </si>
  <si>
    <t>Lampes au mercure</t>
  </si>
  <si>
    <t>kilos</t>
  </si>
  <si>
    <t>Papiers non confidentiels</t>
  </si>
  <si>
    <t>Résidus alimentaires</t>
  </si>
  <si>
    <t>tonnes</t>
  </si>
  <si>
    <t>litres</t>
  </si>
  <si>
    <t>m3</t>
  </si>
  <si>
    <t>unité</t>
  </si>
  <si>
    <t>TOTAL</t>
  </si>
  <si>
    <t>% du coût total</t>
  </si>
  <si>
    <t>Équipements</t>
  </si>
  <si>
    <t>Coût à la tonne</t>
  </si>
  <si>
    <t>% du poids total</t>
  </si>
  <si>
    <t>Bois (palettes, retailles)</t>
  </si>
  <si>
    <t>Élimination</t>
  </si>
  <si>
    <t>Réemploi</t>
  </si>
  <si>
    <t>Recyclage</t>
  </si>
  <si>
    <t>Valorisation thermique</t>
  </si>
  <si>
    <t>Mois</t>
  </si>
  <si>
    <t>Poids annuels
(tonnes)</t>
  </si>
  <si>
    <t>Poids/collecte
(tonnes)</t>
  </si>
  <si>
    <t>Redevances à la tonne</t>
  </si>
  <si>
    <t xml:space="preserve">Tableau de conversion </t>
  </si>
  <si>
    <t>Kilogrammes</t>
  </si>
  <si>
    <t>Tonnes</t>
  </si>
  <si>
    <t>Des kilos aux tonnes</t>
  </si>
  <si>
    <t>Des tonnes aux kilos</t>
  </si>
  <si>
    <t>Dimension du contenant (litre)</t>
  </si>
  <si>
    <t>Dimension du contenant (cm cube)</t>
  </si>
  <si>
    <t>Dimension du contenant (m cube)</t>
  </si>
  <si>
    <t>Équivalence en m cube</t>
  </si>
  <si>
    <t>Nb de bac / semaine</t>
  </si>
  <si>
    <t>Total m3 / semaine</t>
  </si>
  <si>
    <t>Kg / semaine</t>
  </si>
  <si>
    <t>Nb semaine de travail / an</t>
  </si>
  <si>
    <t>Total m3 / an</t>
  </si>
  <si>
    <t>Kg / an</t>
  </si>
  <si>
    <t>Tonne métrique / an</t>
  </si>
  <si>
    <t>Déchets</t>
  </si>
  <si>
    <t>Facteur de conversion au choix</t>
  </si>
  <si>
    <r>
      <t>Inscrire un facteur de conversion (kg/m</t>
    </r>
    <r>
      <rPr>
        <b/>
        <vertAlign val="superscript"/>
        <sz val="10"/>
        <rFont val="Arial"/>
        <family val="2"/>
      </rPr>
      <t>3</t>
    </r>
    <r>
      <rPr>
        <b/>
        <sz val="10"/>
        <rFont val="Arial"/>
        <family val="2"/>
      </rPr>
      <t>)*</t>
    </r>
  </si>
  <si>
    <t>* Quels facteurs de conversion devez-vous choisir?</t>
  </si>
  <si>
    <r>
      <t xml:space="preserve">Utiliser le facteur </t>
    </r>
    <r>
      <rPr>
        <b/>
        <sz val="11"/>
        <color theme="1"/>
        <rFont val="Calibri"/>
        <family val="2"/>
        <scheme val="minor"/>
      </rPr>
      <t>134 (kg/m</t>
    </r>
    <r>
      <rPr>
        <b/>
        <vertAlign val="superscript"/>
        <sz val="11"/>
        <color theme="1"/>
        <rFont val="Calibri"/>
        <family val="2"/>
        <scheme val="minor"/>
      </rPr>
      <t>3</t>
    </r>
    <r>
      <rPr>
        <b/>
        <sz val="11"/>
        <color theme="1"/>
        <rFont val="Calibri"/>
        <family val="2"/>
        <scheme val="minor"/>
      </rPr>
      <t>)</t>
    </r>
    <r>
      <rPr>
        <sz val="10"/>
        <rFont val="Verdana"/>
        <family val="2"/>
      </rPr>
      <t xml:space="preserve"> si tous les déchets déposés dans votre contenant sont dans des sacs de poubelles.</t>
    </r>
  </si>
  <si>
    <r>
      <t xml:space="preserve">Utiliser le facteur </t>
    </r>
    <r>
      <rPr>
        <b/>
        <sz val="11"/>
        <color theme="1"/>
        <rFont val="Calibri"/>
        <family val="2"/>
        <scheme val="minor"/>
      </rPr>
      <t>65 (kg/m</t>
    </r>
    <r>
      <rPr>
        <b/>
        <vertAlign val="superscript"/>
        <sz val="11"/>
        <color theme="1"/>
        <rFont val="Calibri"/>
        <family val="2"/>
        <scheme val="minor"/>
      </rPr>
      <t>3</t>
    </r>
    <r>
      <rPr>
        <b/>
        <sz val="11"/>
        <color theme="1"/>
        <rFont val="Calibri"/>
        <family val="2"/>
        <scheme val="minor"/>
      </rPr>
      <t>)</t>
    </r>
    <r>
      <rPr>
        <sz val="10"/>
        <rFont val="Verdana"/>
        <family val="2"/>
      </rPr>
      <t xml:space="preserve"> si vos déchets ne sont pas déposés majoritairement dans des sacs de poubelle (mélange de sacs de poubelles, de boîtes, de matières pêle-mêle, etc.).</t>
    </r>
  </si>
  <si>
    <t>Pour convertir des v3 en m3</t>
  </si>
  <si>
    <t>Verge cube</t>
  </si>
  <si>
    <t>Mètre cube</t>
  </si>
  <si>
    <t>Exemple et explication de facture</t>
  </si>
  <si>
    <t>Piles, batteries et cellulaires</t>
  </si>
  <si>
    <t xml:space="preserve">Dans le tableau ci-dessous il vous suffit de compléter uniquement les cases en jaune. </t>
  </si>
  <si>
    <t>Instructions</t>
  </si>
  <si>
    <t>1) Introduction</t>
  </si>
  <si>
    <t xml:space="preserve">3) Sauvegarde et partage </t>
  </si>
  <si>
    <t xml:space="preserve">2) Etapes et marche à suivre </t>
  </si>
  <si>
    <t>5) Avertissement</t>
  </si>
  <si>
    <t>4) Méthode et sources</t>
  </si>
  <si>
    <r>
      <t>Le registre GMR a été développé par</t>
    </r>
    <r>
      <rPr>
        <b/>
        <sz val="12"/>
        <rFont val="Verdana"/>
        <family val="2"/>
      </rPr>
      <t xml:space="preserve"> SSE</t>
    </r>
    <r>
      <rPr>
        <sz val="12"/>
        <rFont val="Verdana"/>
        <family val="2"/>
      </rPr>
      <t xml:space="preserve"> et </t>
    </r>
    <r>
      <rPr>
        <b/>
        <sz val="12"/>
        <rFont val="Verdana"/>
        <family val="2"/>
      </rPr>
      <t>RECYC-QUÉBEC</t>
    </r>
    <r>
      <rPr>
        <sz val="12"/>
        <rFont val="Verdana"/>
        <family val="2"/>
      </rPr>
      <t xml:space="preserve"> et approuvé par les membres du "groupe de travail GMR Santé". 
L’objectif du registre est de fournir aux établissements de santé et de services sociaux un outil leur permettant de dresser, par installation, un portait détaillé de la gestion des matières résiduelles. 
Différents indicateurs sont proposés : 
• </t>
    </r>
    <r>
      <rPr>
        <b/>
        <i/>
        <u/>
        <sz val="12"/>
        <rFont val="Verdana"/>
        <family val="2"/>
      </rPr>
      <t>Poids annuel</t>
    </r>
    <r>
      <rPr>
        <sz val="12"/>
        <rFont val="Verdana"/>
        <family val="2"/>
      </rPr>
      <t xml:space="preserve"> : poids de l’ensemble des matières résiduelles générées par l’installation pendant une année
• </t>
    </r>
    <r>
      <rPr>
        <b/>
        <i/>
        <u/>
        <sz val="12"/>
        <rFont val="Verdana"/>
        <family val="2"/>
      </rPr>
      <t xml:space="preserve">Pourcentage du poids total </t>
    </r>
    <r>
      <rPr>
        <sz val="12"/>
        <rFont val="Verdana"/>
        <family val="2"/>
      </rPr>
      <t xml:space="preserve">: pourcentage du poids de chaque matière par rapport au poids de l’ensemble des matières résiduelles
• </t>
    </r>
    <r>
      <rPr>
        <b/>
        <i/>
        <u/>
        <sz val="12"/>
        <rFont val="Verdana"/>
        <family val="2"/>
      </rPr>
      <t xml:space="preserve">Coût annuel </t>
    </r>
    <r>
      <rPr>
        <sz val="12"/>
        <rFont val="Verdana"/>
        <family val="2"/>
      </rPr>
      <t xml:space="preserve">: coût de la gestion de l’ensemble des matières résiduelles générées par l’installation pendant une année
• </t>
    </r>
    <r>
      <rPr>
        <b/>
        <i/>
        <u/>
        <sz val="12"/>
        <rFont val="Verdana"/>
        <family val="2"/>
      </rPr>
      <t>Pourcentage du coût total :</t>
    </r>
    <r>
      <rPr>
        <sz val="12"/>
        <rFont val="Verdana"/>
        <family val="2"/>
      </rPr>
      <t xml:space="preserve"> pourcentage du coût de gestion de chaque matière par rapport au coût de gestion de l’ensemble des matières résiduelles
• </t>
    </r>
    <r>
      <rPr>
        <b/>
        <i/>
        <u/>
        <sz val="12"/>
        <rFont val="Verdana"/>
        <family val="2"/>
      </rPr>
      <t>Coût à la tonne</t>
    </r>
    <r>
      <rPr>
        <sz val="12"/>
        <rFont val="Verdana"/>
        <family val="2"/>
      </rPr>
      <t xml:space="preserve"> : coût de gestion de chaque catégorie de matière résiduelle ramené à une tonne
• </t>
    </r>
    <r>
      <rPr>
        <b/>
        <i/>
        <u/>
        <sz val="12"/>
        <rFont val="Verdana"/>
        <family val="2"/>
      </rPr>
      <t xml:space="preserve">Redevances annuelles </t>
    </r>
    <r>
      <rPr>
        <sz val="12"/>
        <rFont val="Verdana"/>
        <family val="2"/>
      </rPr>
      <t xml:space="preserve">: redevances obtenues pour l’ensemble des matières résiduelles générées par l’installation pendant une année
• </t>
    </r>
    <r>
      <rPr>
        <b/>
        <i/>
        <u/>
        <sz val="12"/>
        <rFont val="Verdana"/>
        <family val="2"/>
      </rPr>
      <t xml:space="preserve">Redevances à la tonne </t>
    </r>
    <r>
      <rPr>
        <sz val="12"/>
        <rFont val="Verdana"/>
        <family val="2"/>
      </rPr>
      <t xml:space="preserve">: redevances obtenues pour chaque catégorie de matière résiduelle ramené à une tonne
Limites : cet outil a été élaboré pour donner le portrait de la GMR pour une installation et non pour l’ensemble d’un établissement. Il doit donc être utilisé par installation.
</t>
    </r>
  </si>
  <si>
    <t xml:space="preserve">Avril </t>
  </si>
  <si>
    <t xml:space="preserve">Mai </t>
  </si>
  <si>
    <t xml:space="preserve">Juin </t>
  </si>
  <si>
    <t>Juillet</t>
  </si>
  <si>
    <t xml:space="preserve">Août </t>
  </si>
  <si>
    <t xml:space="preserve">Septembre </t>
  </si>
  <si>
    <t xml:space="preserve">Octobre </t>
  </si>
  <si>
    <t xml:space="preserve">Novembre </t>
  </si>
  <si>
    <t>Décembre</t>
  </si>
  <si>
    <t xml:space="preserve">Janvier </t>
  </si>
  <si>
    <t xml:space="preserve">Février </t>
  </si>
  <si>
    <t xml:space="preserve">Mars </t>
  </si>
  <si>
    <t>3) Précudures par section</t>
  </si>
  <si>
    <t>Vos observations et commentaires</t>
  </si>
  <si>
    <t xml:space="preserve">Boite à outils </t>
  </si>
  <si>
    <t xml:space="preserve">Le mettre en onglet "comment lire une facture?" </t>
  </si>
  <si>
    <t>A) Section "Information fournisseur"</t>
  </si>
  <si>
    <t>B)Section "Données coûts"</t>
  </si>
  <si>
    <t>C) Section pour chaque matère</t>
  </si>
  <si>
    <r>
      <rPr>
        <b/>
        <u/>
        <sz val="12"/>
        <rFont val="Verdana"/>
        <family val="2"/>
      </rPr>
      <t xml:space="preserve">Étape 1 </t>
    </r>
    <r>
      <rPr>
        <sz val="12"/>
        <rFont val="Verdana"/>
        <family val="2"/>
      </rPr>
      <t xml:space="preserve">: sélectionnez Registre GMR dans les onglets situés en haut de la présente page. Cela vous amènera à la section générale du registre où vous pourrez entrer les données relatives à vos fournisseurs de service ainsi qu’aux contenants collectés par ceux-ci et à la fréquence des collectes. Veuillez entrer vos données dans les champs « verts ». Pour de plus amples informations sur les codes couleurs des cellules, veuillez vous référer à la section ci-dessous.                                                                                                                                                                                                                                                                                                                                                                                                      </t>
    </r>
    <r>
      <rPr>
        <b/>
        <u/>
        <sz val="12"/>
        <rFont val="Verdana"/>
        <family val="2"/>
      </rPr>
      <t xml:space="preserve">Étape 2 </t>
    </r>
    <r>
      <rPr>
        <sz val="12"/>
        <rFont val="Verdana"/>
        <family val="2"/>
      </rPr>
      <t xml:space="preserve">: sélectionnez les différents onglets « Matières » pour entrer les données obtenues auprès de chaque fournisseur : Poids, coûts et éventuellement redevances obtenues. 
Les données entrées dans les onglets « Matières » seront automatiquement transférées dans le Registre GMR.
</t>
    </r>
    <r>
      <rPr>
        <b/>
        <sz val="12"/>
        <rFont val="Verdana"/>
        <family val="2"/>
      </rPr>
      <t>Code couleur des cellules :</t>
    </r>
    <r>
      <rPr>
        <sz val="12"/>
        <rFont val="Verdana"/>
        <family val="2"/>
      </rPr>
      <t xml:space="preserve">
Vert : Entrée de données requise
Jaune: Résultats 
</t>
    </r>
  </si>
  <si>
    <t xml:space="preserve">Ce fichier est protégé, il vous est impossible de modifier les formules. Les cases à completer sont indiquées par notre code couleur. </t>
  </si>
  <si>
    <t xml:space="preserve">Vous pouvez sauvegarder ce fichier comme n’importe quel document Excel (en utilisant Fichier/sauvegarder dans la barre de menu).
Vous trouverez en haut de chaque page/du registre GMR un bouton vous permettant de sauvegarder l’information qu’elle contient au format PDF. Si vous désirez partager vos résultats, vous pouvez attacher le document PDF à un courriel et envoyer ces données à vos collègues et à vos parties prenantes externes.
</t>
  </si>
  <si>
    <r>
      <t xml:space="preserve">Dans cette section plusieurs cas de figure peuvent se présenter à vous. 
Nous les avons répertoriés afin de vous aider à compléter les tableaux. 
• Cas 1 : Vous possédez un compacteur, vous devriez avoir sur vôtre facture le poids qui y figure. 
• Cas 2 : Vous possédez des  conteneurs plus petits qui sont  vidés directement dans le camion de collecte. Il est donc plus compliqué d’évaluer le poids donc on utilise les facteurs de conversion afin d’obtenir une estimation. 
• Cas 3 : Il est probable que vous possédiez à la fois un compacteur et des conteneurs. </t>
    </r>
    <r>
      <rPr>
        <sz val="12"/>
        <color theme="1"/>
        <rFont val="Calibri"/>
        <family val="2"/>
        <scheme val="minor"/>
      </rPr>
      <t>Dans ce cas la il vous faut remplir les 2 tableaux et  la compilation se fera automatiquement.</t>
    </r>
    <r>
      <rPr>
        <sz val="12"/>
        <color theme="1"/>
        <rFont val="Calibri"/>
        <family val="2"/>
        <scheme val="minor"/>
      </rPr>
      <t xml:space="preserve">
</t>
    </r>
  </si>
  <si>
    <t>Les différents cas de figure</t>
  </si>
  <si>
    <t xml:space="preserve">Mettre pour les métaux ou les produits chimique les équivalences ou les renvoyer sur un site de conversion </t>
  </si>
  <si>
    <t>Il est possible dans cette section que vous n'ayez pas toutes les matières répertoriés. Remplissez uniquement les matières que vous produisez. Détailler dans cette section là le traitement en fin de vie ?</t>
  </si>
  <si>
    <t>Expliquer ce qu'il faut rentrer avec le code couleur</t>
  </si>
  <si>
    <t>Filière de recyclage existante</t>
  </si>
  <si>
    <t>INSTRUCTIONS</t>
  </si>
  <si>
    <t>DONNÉES</t>
  </si>
  <si>
    <r>
      <rPr>
        <b/>
        <sz val="10"/>
        <rFont val="Verdana"/>
        <family val="2"/>
      </rPr>
      <t>Veuillez entrer vos données dans les cases vert pâle</t>
    </r>
    <r>
      <rPr>
        <sz val="10"/>
        <rFont val="Verdana"/>
        <family val="2"/>
      </rPr>
      <t>. Dans les colonnes "traitement en fin de vie" et "fréquence de collecte mensuelle", des réponses ont été prédéfinies. Vous devez sélectionner la réponse appropriée à votre installation. Notez que les réponses de la colonne "fréquence de collecte mensuelle" vont servir à estimer l'indicateur "poids récupéré par collecte".
Si une matière potentiellement recyclable est envoyée à l'élimination, vous pouvez laisser la ligne correspondante vide.</t>
    </r>
  </si>
  <si>
    <r>
      <rPr>
        <b/>
        <sz val="10"/>
        <color theme="1"/>
        <rFont val="Verdana"/>
        <family val="2"/>
      </rPr>
      <t>Important</t>
    </r>
    <r>
      <rPr>
        <sz val="10"/>
        <color theme="1"/>
        <rFont val="Verdana"/>
        <family val="2"/>
      </rPr>
      <t xml:space="preserve"> : Les données de poids doivent absolument être entrées en tonnes métriques.   </t>
    </r>
  </si>
  <si>
    <t>N</t>
  </si>
  <si>
    <t>O</t>
  </si>
  <si>
    <t>DÉCHETS ULTIMES</t>
  </si>
  <si>
    <t>NOM DU FOURNISSEUR :</t>
  </si>
  <si>
    <t xml:space="preserve">NOM DE LA PERSONNE QUI REMPLIT CETTE SECTION : </t>
  </si>
  <si>
    <t>ANNÉE FINANCIÈRE :</t>
  </si>
  <si>
    <r>
      <rPr>
        <b/>
        <sz val="10"/>
        <rFont val="Verdana"/>
        <family val="2"/>
      </rPr>
      <t>Ce tableau résume les données que vous avez entrées dans les onglets "matières".</t>
    </r>
    <r>
      <rPr>
        <sz val="10"/>
        <rFont val="Verdana"/>
        <family val="2"/>
      </rPr>
      <t xml:space="preserve">
Si une matière potentiellement recyclable est envoyée à l'élimination, la ligne correspondante sera vide.</t>
    </r>
  </si>
  <si>
    <r>
      <rPr>
        <b/>
        <sz val="10"/>
        <color theme="1"/>
        <rFont val="Verdana"/>
        <family val="2"/>
      </rPr>
      <t>Important</t>
    </r>
    <r>
      <rPr>
        <sz val="10"/>
        <color theme="1"/>
        <rFont val="Verdana"/>
        <family val="2"/>
      </rPr>
      <t xml:space="preserve"> : Ce tableau a été formaté pour pouvoir être imprimé. Pour ce faire, cliquez sur Fichier/Imprimer (File/Print)  </t>
    </r>
  </si>
  <si>
    <t>Total</t>
  </si>
  <si>
    <t>Redevances (hors taxes)</t>
  </si>
  <si>
    <t>Nombre réel de contenant récupérés par le fournisseur</t>
  </si>
  <si>
    <t>Poids 
(tonnes)</t>
  </si>
  <si>
    <r>
      <t>VOLUME DES CONTENANTS RÉCUPÉRÉS PAR LE FOURNISSEUR (EN M</t>
    </r>
    <r>
      <rPr>
        <b/>
        <vertAlign val="superscript"/>
        <sz val="13"/>
        <color theme="0"/>
        <rFont val="Verdana"/>
        <family val="2"/>
      </rPr>
      <t>3</t>
    </r>
    <r>
      <rPr>
        <b/>
        <sz val="13"/>
        <color theme="0"/>
        <rFont val="Verdana"/>
        <family val="2"/>
      </rPr>
      <t>) :</t>
    </r>
  </si>
  <si>
    <r>
      <rPr>
        <b/>
        <sz val="10"/>
        <color theme="1"/>
        <rFont val="Verdana"/>
        <family val="2"/>
      </rPr>
      <t>Important</t>
    </r>
    <r>
      <rPr>
        <sz val="10"/>
        <color theme="1"/>
        <rFont val="Verdana"/>
        <family val="2"/>
      </rPr>
      <t xml:space="preserve"> : Les données de poids doivent absolument être entrées en tonnes métriques. Le volume des contenants dans le </t>
    </r>
    <r>
      <rPr>
        <b/>
        <sz val="10"/>
        <color theme="1"/>
        <rFont val="Verdana"/>
        <family val="2"/>
      </rPr>
      <t>tableau 2</t>
    </r>
    <r>
      <rPr>
        <sz val="10"/>
        <color theme="1"/>
        <rFont val="Verdana"/>
        <family val="2"/>
      </rPr>
      <t xml:space="preserve"> doit être donné en mètres cube. </t>
    </r>
  </si>
  <si>
    <t>REGISTRE DE LA GESTION DES MATIÈRES RÉSIDUELLES</t>
  </si>
  <si>
    <t>NOM DE L'INSTALLATION :</t>
  </si>
  <si>
    <t>Métaux</t>
  </si>
  <si>
    <t>Résidus verts</t>
  </si>
  <si>
    <r>
      <rPr>
        <b/>
        <sz val="10"/>
        <rFont val="Verdana"/>
        <family val="2"/>
      </rPr>
      <t>Ce tableau résume les données que vous avez entrées dans tous les autres onglets et donne le portrait de la gestion des matières résiduelles de votre installation.</t>
    </r>
    <r>
      <rPr>
        <sz val="10"/>
        <rFont val="Verdana"/>
        <family val="2"/>
      </rPr>
      <t xml:space="preserve">
Si une matière potentiellement recyclable est envoyée à l'élimination, la ligne correspondante sera vide.
Entrez le nom de l'installation à laquelle se rapportent les données à la </t>
    </r>
    <r>
      <rPr>
        <b/>
        <sz val="10"/>
        <rFont val="Verdana"/>
        <family val="2"/>
      </rPr>
      <t>case vert pâle</t>
    </r>
    <r>
      <rPr>
        <sz val="10"/>
        <rFont val="Verdana"/>
        <family val="2"/>
      </rPr>
      <t>.</t>
    </r>
  </si>
  <si>
    <t>Papiers confidentiels</t>
  </si>
  <si>
    <t>Papiers confidentiels et non confidentiels</t>
  </si>
  <si>
    <t>Produits électroniques</t>
  </si>
  <si>
    <t>Déchets biomédicaux et pharmaceutiques</t>
  </si>
  <si>
    <t>Mobilier</t>
  </si>
  <si>
    <t>Déchets dangereux</t>
  </si>
  <si>
    <t>Cartons fins</t>
  </si>
  <si>
    <t>Traitement principal
fin de vie</t>
  </si>
  <si>
    <t>Autres traitements
fin de vie</t>
  </si>
  <si>
    <t>Unités de poids</t>
  </si>
  <si>
    <t>Traitements</t>
  </si>
  <si>
    <t>Bacs 240 litres</t>
  </si>
  <si>
    <t>Bacs 360 litres</t>
  </si>
  <si>
    <t>Sacs à ordures</t>
  </si>
  <si>
    <t>Sacs transparents</t>
  </si>
  <si>
    <t>Bacs 120 litres</t>
  </si>
  <si>
    <t>Biomédicaux/pharmaceutiques : contenants à usage unique</t>
  </si>
  <si>
    <t>Biomédicaux/pharmaceutiques : contenants réutilisables et contenants à usage unique</t>
  </si>
  <si>
    <t>Déchets dangereux : contenant 20 litres</t>
  </si>
  <si>
    <t>Déchets dangereux : Labpack</t>
  </si>
  <si>
    <t>Conteneur 2 verges cube</t>
  </si>
  <si>
    <t>Conteneur 4 verges cube</t>
  </si>
  <si>
    <t>Conteneur 6 verges cube</t>
  </si>
  <si>
    <t>Conteneur 8 verges cube</t>
  </si>
  <si>
    <t>Conteneur 10 verges cube</t>
  </si>
  <si>
    <t>Conteneur 30 verges cube</t>
  </si>
  <si>
    <t>Conteneur 40 verges cube</t>
  </si>
  <si>
    <t>Compacteur à déchets vertical</t>
  </si>
  <si>
    <t>Fournisseur principal</t>
  </si>
  <si>
    <t>Coordonnées 
fournisseur</t>
  </si>
  <si>
    <t>Équipement principal</t>
  </si>
  <si>
    <t>Fréquence de collectes annuelle de l'équipement principal</t>
  </si>
  <si>
    <t>Contenants consignés</t>
  </si>
  <si>
    <t>Coordonnées fournisseur</t>
  </si>
  <si>
    <t>Équipements secondaires</t>
  </si>
  <si>
    <t>DONNÉES POIDS - COÛTS - REDEVANCES</t>
  </si>
  <si>
    <t>DONNÉES INFORMATIONS FOURNISSEURS</t>
  </si>
  <si>
    <t>CARTON ONDULÉ</t>
  </si>
  <si>
    <t>DONNÉES RÉCUPÉRATION DU CARTON ONDULÉ</t>
  </si>
  <si>
    <t>PAPIER NON CONFIDENTIEL</t>
  </si>
  <si>
    <t>DONNÉES RÉCUPÉRATION PAPIER NON CONFIDENTIEL</t>
  </si>
  <si>
    <t>DONNÉES RÉCUPÉRATION PAPIER CONFIDENTIEL</t>
  </si>
  <si>
    <t>DONNÉES RÉCUPÉRATION PAPIER NON CONFIDENTIEL ET CONFIDENTIEL</t>
  </si>
  <si>
    <t>PAPIER NON CONFIDENTIEL ET CONFIDENTIEL</t>
  </si>
  <si>
    <t>DOCUMENTS CONFIDENTIELS 
(EXCLUANT LES PAPIERS)</t>
  </si>
  <si>
    <t>DONNÉES RÉCUPÉRATION DOCUMENTS CONFIDENTIELS 
(CD, DVD, CARTES D'HÔPITAL, EMBALLAGES DE MÉDICAMENTS, …)</t>
  </si>
  <si>
    <t>Documents confidentiels (excluant le papier)</t>
  </si>
  <si>
    <t>PVM (COLLECTE SÉLECTIVE)</t>
  </si>
  <si>
    <t>PLASTIQUES MÉDICAUX</t>
  </si>
  <si>
    <t>DONNÉES RÉCUPÉRATION PVM (COLLECTE SÉLECTIVE)</t>
  </si>
  <si>
    <t>DONNÉES RÉCUPÉRATION CONTENANTS CONSIGNÉS</t>
  </si>
  <si>
    <t>CONTENANTS CONSIGNÉS</t>
  </si>
  <si>
    <r>
      <rPr>
        <b/>
        <sz val="10"/>
        <color theme="1"/>
        <rFont val="Verdana"/>
        <family val="2"/>
      </rPr>
      <t>Important</t>
    </r>
    <r>
      <rPr>
        <sz val="10"/>
        <color theme="1"/>
        <rFont val="Verdana"/>
        <family val="2"/>
      </rPr>
      <t xml:space="preserve"> : Les données de poids doivent absolument être entrées en tonnes métriques.</t>
    </r>
  </si>
  <si>
    <t>DONNÉES RÉCUPÉRATION BOIS</t>
  </si>
  <si>
    <t>BOIS</t>
  </si>
  <si>
    <t>HUILES ALIMENTAIRES</t>
  </si>
  <si>
    <t>DONNÉES HUILES ALIMENTAIRES</t>
  </si>
  <si>
    <t>RÉSIDUS ALIMENTAIRES</t>
  </si>
  <si>
    <t>DONNÉES RÉCUPÉRATION RÉSIDUS ALIMENTAIRES</t>
  </si>
  <si>
    <t>RÉSIDUS VERTS</t>
  </si>
  <si>
    <t>DONNÉES RÉCUPÉRATION RÉSIDUS VERTS</t>
  </si>
  <si>
    <t>TEXTILES</t>
  </si>
  <si>
    <t>DONNÉES RÉCUPÉRATION TEXTILES</t>
  </si>
  <si>
    <t>MATELAS</t>
  </si>
  <si>
    <t>DONNÉES RÉCUPÉRATION MATELAS</t>
  </si>
  <si>
    <t>MÉTAUX</t>
  </si>
  <si>
    <t>DONNÉES RÉCUPÉRATION MÉTAUX</t>
  </si>
  <si>
    <t>DÉCHETS BIOMÉDICAUX ET PHARMACEUTIQUES</t>
  </si>
  <si>
    <t>DONNÉES RÉCUPÉRATION DÉCHETS BIOMÉDICAUX ET PHARMACEUTIQUES</t>
  </si>
  <si>
    <t>DONNÉES RÉCUPÉRATION PILES, BATTERIES ET CELLULAIRES</t>
  </si>
  <si>
    <t>PILES, BATTERIES ET CELLULAIRES</t>
  </si>
  <si>
    <t>LAMPES AU MERCURE</t>
  </si>
  <si>
    <t>DONNÉES RÉCUPÉRATION LAMPES AU MERCURE</t>
  </si>
  <si>
    <t>PRODUITS ÉLECTRONIQUES</t>
  </si>
  <si>
    <t>DONNÉES RÉCUPÉRATION PRODUITS ÉLECTRONIQUES</t>
  </si>
  <si>
    <t>CARTOUCHES D'ENCRE</t>
  </si>
  <si>
    <t>DONNÉES RÉCUPÉRATION CARTOUCHES D'ENCRE</t>
  </si>
  <si>
    <t>Cartouches d'encre</t>
  </si>
  <si>
    <t>PEINTURES</t>
  </si>
  <si>
    <t>DONNÉES RÉCUPÉRATION PEINTURES</t>
  </si>
  <si>
    <t>MOBILIER</t>
  </si>
  <si>
    <t>DONNÉES RÉCUPÉRATION MOBILIER</t>
  </si>
  <si>
    <t>Déchets Construction-rénovation-démolition (CRD)</t>
  </si>
  <si>
    <t>DÉCHETS DE CONSTRUCTION-RÉNOVATION-
DÉMOLITION (CRD)</t>
  </si>
  <si>
    <t>DÉCHETS DANGEREUX</t>
  </si>
  <si>
    <t>DONNÉES RÉCUPÉRATION DÉCHETS DANGEREUX</t>
  </si>
  <si>
    <t>TABLEAU 1a</t>
  </si>
  <si>
    <t>TABLEAU 2a</t>
  </si>
  <si>
    <t>P1</t>
  </si>
  <si>
    <t>P2</t>
  </si>
  <si>
    <t>P3</t>
  </si>
  <si>
    <t>P4</t>
  </si>
  <si>
    <t>P5</t>
  </si>
  <si>
    <t>P6</t>
  </si>
  <si>
    <t>P7</t>
  </si>
  <si>
    <t>P8</t>
  </si>
  <si>
    <t>P9</t>
  </si>
  <si>
    <t>P10</t>
  </si>
  <si>
    <t>P11</t>
  </si>
  <si>
    <t>P12</t>
  </si>
  <si>
    <t>P13</t>
  </si>
  <si>
    <t>TABLEAU 1b</t>
  </si>
  <si>
    <t>TABLEAU 2b</t>
  </si>
  <si>
    <t>Commentaires</t>
  </si>
  <si>
    <t>Coût (Taxes incluses)</t>
  </si>
  <si>
    <t>Redevances (Taxes incluses)</t>
  </si>
  <si>
    <t>Convertisseur</t>
  </si>
  <si>
    <t>Litre (L)</t>
  </si>
  <si>
    <t>Mètre cube (m³)</t>
  </si>
  <si>
    <t xml:space="preserve">Verge cube </t>
  </si>
  <si>
    <t>Convertisseur et estimation de tonnage</t>
  </si>
  <si>
    <t>Poids total
(tonnes)</t>
  </si>
  <si>
    <t xml:space="preserve">Pourcentage de remplissage </t>
  </si>
  <si>
    <t>Poids total</t>
  </si>
  <si>
    <t>Nombre réel de contenant récupérés  #4</t>
  </si>
  <si>
    <t>Facteur de conversion RQ</t>
  </si>
  <si>
    <t>226 kg/m³</t>
  </si>
  <si>
    <t xml:space="preserve"> 30,18 kg/m³</t>
  </si>
  <si>
    <t>504,50 kg/m³</t>
  </si>
  <si>
    <t>Cabinet en mélamine (120L)</t>
  </si>
  <si>
    <t>Bacs 240L</t>
  </si>
  <si>
    <t>Bacs 360L</t>
  </si>
  <si>
    <t xml:space="preserve">Boîte à archives </t>
  </si>
  <si>
    <t>VOLUME DES CONTENANTS RÉCUPÉRÉS PAR LE FOURNISSEUR (EN LITRE) :</t>
  </si>
  <si>
    <t>Pourcentage de remplissage</t>
  </si>
  <si>
    <t xml:space="preserve">Nombre réel de contenant récupérés </t>
  </si>
  <si>
    <t xml:space="preserve">Poids de ce bac </t>
  </si>
  <si>
    <t xml:space="preserve">Nombre réel de contenant récupérés  </t>
  </si>
  <si>
    <t>Facteur de conversion</t>
  </si>
  <si>
    <r>
      <t>Inscrire un facteur de conversion (kg/m</t>
    </r>
    <r>
      <rPr>
        <b/>
        <vertAlign val="superscript"/>
        <sz val="10"/>
        <rFont val="Arial"/>
        <family val="2"/>
      </rPr>
      <t>3</t>
    </r>
    <r>
      <rPr>
        <b/>
        <sz val="10"/>
        <rFont val="Arial"/>
        <family val="2"/>
      </rPr>
      <t>)</t>
    </r>
  </si>
  <si>
    <t xml:space="preserve"> Litre (L) </t>
  </si>
  <si>
    <t xml:space="preserve"> Mètre cube (m³) </t>
  </si>
  <si>
    <t xml:space="preserve"> Verge cube  </t>
  </si>
  <si>
    <t>Poids</t>
  </si>
  <si>
    <t xml:space="preserve"> -    $</t>
  </si>
  <si>
    <t>Période</t>
  </si>
  <si>
    <t>(tonnes)</t>
  </si>
  <si>
    <t>Poids (tonnes)</t>
  </si>
  <si>
    <r>
      <t>Veuillez entrer vos données dans les cases vert pâle</t>
    </r>
    <r>
      <rPr>
        <sz val="10"/>
        <rFont val="Verdana"/>
        <family val="2"/>
      </rPr>
      <t>. Les cellules bleues seront automatiquement remplies en fonction des données que vous entrerez dans les cases vert pâle. Les données de cet onglet seront automatiquement reportées dans les précédents tableaux.</t>
    </r>
  </si>
  <si>
    <t>Bacs 1110L</t>
  </si>
  <si>
    <t>Conteneur 42 verges cube</t>
  </si>
  <si>
    <t>Bacs 1110 litres</t>
  </si>
  <si>
    <t>Bacs 1500 litres</t>
  </si>
  <si>
    <t>Conteneur 32 verges cube</t>
  </si>
  <si>
    <t>Conteneur 34 verges cube</t>
  </si>
  <si>
    <t>Fréquence de collectes</t>
  </si>
  <si>
    <t>Conteneur 20 verges cube</t>
  </si>
  <si>
    <t>Console en mélamine</t>
  </si>
  <si>
    <t>Conteneur 15 verges cube</t>
  </si>
  <si>
    <t>Conteneur 5 verges cube</t>
  </si>
  <si>
    <t>Fréquence de collectes annuelles de l'équipement principal</t>
  </si>
  <si>
    <t>Observations et commentaires</t>
  </si>
  <si>
    <t xml:space="preserve">Vous n'avez qu'a choisir le tableau 1a ou 1b  en fonction de si vos facturations se font par mois (12) ou par période (13) pour couvrir l''ensemble de l'année financière. </t>
  </si>
  <si>
    <t>Remplir le tableau 1, si le poids est indiqué sur les factures</t>
  </si>
  <si>
    <t xml:space="preserve"> 59,33 kg/m³</t>
  </si>
  <si>
    <r>
      <t xml:space="preserve">Voici les étapes à suivre pour faciliter le remplissage de ce tableau et de permettre selon les convertisseurs de RECYC QUEBEC de vous donner une </t>
    </r>
    <r>
      <rPr>
        <b/>
        <sz val="10"/>
        <rFont val="Verdana"/>
        <family val="2"/>
      </rPr>
      <t>estimation de tonnage annuel</t>
    </r>
    <r>
      <rPr>
        <sz val="10"/>
        <rFont val="Verdana"/>
        <family val="2"/>
      </rPr>
      <t xml:space="preserve">: 
       - Faire un choix entre le tableau 2a et 2b en fonction de si vos facturations se font par mois ou par période
       - Veuillez entrer le volume de votre contenant en verge cube ou litre afin qu’il soit convertie en mètre cube 
       - Pour finir il vous faut entrer le nombre de bacs qui sont récupérés par semaine dans le tableau 
       - Vous obtenez le calcul de tonnage directement dans le tableau 
Pour achever le remplissage de ce tableau il vous suffit de rentrer vos coûts associés. </t>
    </r>
  </si>
  <si>
    <r>
      <t xml:space="preserve">Voici les étapes à suivre pour faciliter le remplissage de ce tableau et de permettre selon les convertisseurs de RECYC QUEBEC de vous donner une </t>
    </r>
    <r>
      <rPr>
        <b/>
        <sz val="11"/>
        <rFont val="Verdana"/>
        <family val="2"/>
      </rPr>
      <t>estimation de tonnage annuel</t>
    </r>
    <r>
      <rPr>
        <sz val="11"/>
        <rFont val="Verdana"/>
        <family val="2"/>
      </rPr>
      <t xml:space="preserve">: 
       - Faire un choix entre le tableau 2a et 2b en fonction de si vos facturations se font par mois ou par période
       - Choisir le type de contenants que vous possedez et remplir les colonnes associées
       - Entrer le nombre de bacs qui sont récupérés par semaine dans le tableau ainsi le que le pourcentage de remplisage associé 
       - Vous obtenez le calcul de tonnage directement dans le tableau 
Pour achever le remplissage de ce tableau il vous suffit de rentrer vos coûts associés. </t>
    </r>
  </si>
  <si>
    <t>Remplir le tableau 2, si le poids n'est pas indiqué sur les factures</t>
  </si>
  <si>
    <t>Voici les étapes à suivre pour faciliter le remplissage de ce tableau et de permettre selon les convertisseurs de RECYC QUEBEC de vous donner une estimation de tonnage annuel: 
- Faire un choix entre le tableau 2a et 2b en fonction de si vos facturations se font sur par mois ou par période
- Veuillez utiliser le convertisseur afin d’y placer le volume en litre ou en verge cube de votre contenant PVM. Le convertisseur vous donne l’équivalent en mètre cube qui vous suffira de reporter dans la ligne numéroté 1 « volume des contenants récupérés par le fournisseur (en m³)
- Veuillez ensuite compléter le nombre de contenants réels 
- Choisir le pourcentage de remplissage de vos contenants au moment de la récupération
- A cette étape le poids va se calculer automatiquement 
- Pour finir remplir la colonne sur vos coûts et les redevances</t>
  </si>
  <si>
    <t xml:space="preserve">Vous n'avez qu'a choisir le tableau 1a ou 1b  en fonction de si vos facturations se font par mois (12) ou par période (13) pour couvrir l''ensemble de l'année financière. Dans ce cas là, nous ne possedons pas facteurs de conversion afin d'obtenir des etimation de tonnage. Si les poids ne figurent pas sur les factures, il faudrait demander le détails au fournisseur de services. </t>
  </si>
  <si>
    <t xml:space="preserve">Vous n'avez qu'a choisir le tableau 1a ou 1b  en fonction de si vos facturations se font par mois (12) ou par période (13) pour couvrir l''ensemble de l'année financière. Dans ce cas là, nous ne possèdons pas facteurs de conversion afin d'obtenir des etimation de tonnage. Si les poids ne figurent pas sur les factures, il faudrait demander le détails au fournisseur de services. </t>
  </si>
  <si>
    <r>
      <t xml:space="preserve">Voici les étapes à suivre pour faciliter le remplissage de ce tableau et de permettre selon les convertisseurs de RECYC QUEBEC de vous donner une </t>
    </r>
    <r>
      <rPr>
        <b/>
        <sz val="11"/>
        <rFont val="Verdana"/>
        <family val="2"/>
      </rPr>
      <t>estimation de tonnage annuel</t>
    </r>
    <r>
      <rPr>
        <sz val="11"/>
        <rFont val="Verdana"/>
        <family val="2"/>
      </rPr>
      <t xml:space="preserve">: 
       - Faire un choix entre le tableau 2a et 2b en fonction de si vos facturations se font par mois ou par période
       - Entrez le volume de votre contenant dans le convertisseur
       - Entrer le nombre de bacs qui sont récupérés par semaine dans le tableau. Grâce au convertisseur le poids se calculera automatiquement. 
       - Vous obtenez le calcul de tonnage directement dans le tableau 
Pour achever le remplissage de ce tableau il vous suffit de rentrer vos coûts associés. </t>
    </r>
  </si>
  <si>
    <t>DONNÉES RÉCUPÉRATION DÉCHETS ULTIMES</t>
  </si>
  <si>
    <r>
      <rPr>
        <b/>
        <sz val="11"/>
        <color theme="1"/>
        <rFont val="Verdana"/>
        <family val="2"/>
      </rPr>
      <t>Important</t>
    </r>
    <r>
      <rPr>
        <sz val="11"/>
        <color theme="1"/>
        <rFont val="Verdana"/>
        <family val="2"/>
      </rPr>
      <t xml:space="preserve"> : Les données de poids doivent absolument être entrées en tonnes métriques. Le volume des contenants dans le </t>
    </r>
    <r>
      <rPr>
        <b/>
        <sz val="11"/>
        <color theme="1"/>
        <rFont val="Verdana"/>
        <family val="2"/>
      </rPr>
      <t>tableau 2</t>
    </r>
    <r>
      <rPr>
        <sz val="11"/>
        <color theme="1"/>
        <rFont val="Verdana"/>
        <family val="2"/>
      </rPr>
      <t xml:space="preserve"> doit être donné en mètres cube. </t>
    </r>
  </si>
  <si>
    <t xml:space="preserve">              INFORMATIONS FOURNISSEURS</t>
  </si>
  <si>
    <t xml:space="preserve">               INFORMATIONS POIDS / COÛTS / REDEVANCES</t>
  </si>
  <si>
    <r>
      <rPr>
        <b/>
        <sz val="10"/>
        <color theme="1"/>
        <rFont val="Verdana"/>
        <family val="2"/>
      </rPr>
      <t>Important</t>
    </r>
    <r>
      <rPr>
        <sz val="10"/>
        <color theme="1"/>
        <rFont val="Verdana"/>
        <family val="2"/>
      </rPr>
      <t xml:space="preserve"> : La colonne "Filière de recyclage existante" a pour but de vous sensibiliser au fait qu'un faible nombre de matières résiduelles ne peuvent pas être recyclées. Pour les autres matières, des systèmes de récupération permettant le recyclage existent dans des établissements québécois. Il se peut cependant que, selon la région dans laquelle votre installation est située, aucun système n'existe.   </t>
    </r>
  </si>
  <si>
    <r>
      <rPr>
        <b/>
        <sz val="10"/>
        <rFont val="Verdana"/>
        <family val="2"/>
      </rPr>
      <t>Veuillez entrer vos données dans les cases vert pâle</t>
    </r>
    <r>
      <rPr>
        <sz val="10"/>
        <rFont val="Verdana"/>
        <family val="2"/>
      </rPr>
      <t>. Les cellules bleues seront automatiquement remplies en fonction des données que vous entrerez dans les cases vert pâle. Les données de cet onglet seront automatiquement reportées dans les précédents tableaux. 
Vous trouverez ci-dessous quatre tableaux. Les</t>
    </r>
    <r>
      <rPr>
        <b/>
        <sz val="10"/>
        <rFont val="Verdana"/>
        <family val="2"/>
      </rPr>
      <t xml:space="preserve"> tableau 1a et 1b</t>
    </r>
    <r>
      <rPr>
        <sz val="10"/>
        <rFont val="Verdana"/>
        <family val="2"/>
      </rPr>
      <t xml:space="preserve"> doivent être utilisés si les factures de votre fournisseurs mentionnent des poids. Le </t>
    </r>
    <r>
      <rPr>
        <b/>
        <sz val="10"/>
        <rFont val="Verdana"/>
        <family val="2"/>
      </rPr>
      <t>tableau 1a</t>
    </r>
    <r>
      <rPr>
        <sz val="10"/>
        <rFont val="Verdana"/>
        <family val="2"/>
      </rPr>
      <t xml:space="preserve"> doit être utilisé lorsque les facture réfèrent à un mois calendrier ; </t>
    </r>
    <r>
      <rPr>
        <b/>
        <sz val="10"/>
        <rFont val="Verdana"/>
        <family val="2"/>
      </rPr>
      <t>le tableau 1b</t>
    </r>
    <r>
      <rPr>
        <sz val="10"/>
        <rFont val="Verdana"/>
        <family val="2"/>
      </rPr>
      <t xml:space="preserve">, lorsque les factures réfèrent à une des treize périodes de paie. 
Si les poids ne sont pas mentionnés sur vos factures, contactez votre fournisseur pour  les obtenir. S'il ne peut pas vous les fournir (p. ex. parce qu'il transvide votre conteneur dans un camion qui contient les déchets ultimes d'autres clients), utilisez le </t>
    </r>
    <r>
      <rPr>
        <b/>
        <sz val="10"/>
        <rFont val="Verdana"/>
        <family val="2"/>
      </rPr>
      <t xml:space="preserve">tableau 2a </t>
    </r>
    <r>
      <rPr>
        <sz val="10"/>
        <rFont val="Verdana"/>
        <family val="2"/>
      </rPr>
      <t xml:space="preserve">ou le </t>
    </r>
    <r>
      <rPr>
        <b/>
        <sz val="10"/>
        <rFont val="Verdana"/>
        <family val="2"/>
      </rPr>
      <t>tableau 2b</t>
    </r>
    <r>
      <rPr>
        <sz val="10"/>
        <rFont val="Verdana"/>
        <family val="2"/>
      </rPr>
      <t xml:space="preserve"> selon que les factures réfèrent à un mois calendrier ou à l'une des treize périodes de paie. Il se peut que vous deviez remplir plusieurs de ces tableaux si vous possédez plusieurs compacteurs/conteneurs pour votre installation. 
Veuillez vous référer au guide d'utilisation pour savoir comment obtenir les poids et les coûts.</t>
    </r>
  </si>
  <si>
    <r>
      <t xml:space="preserve">Voici les étapes à suivre pour faciliter le remplissage de ce tableau et de permettre selon les convertisseurs de RECYC QUEBEC de vous donner une </t>
    </r>
    <r>
      <rPr>
        <b/>
        <sz val="10"/>
        <rFont val="Verdana"/>
        <family val="2"/>
      </rPr>
      <t>estimation de tonnage annuel</t>
    </r>
    <r>
      <rPr>
        <sz val="10"/>
        <rFont val="Verdana"/>
        <family val="2"/>
      </rPr>
      <t xml:space="preserve">: 
       - Faire un choix entre le tableau 2a et 2b en fonction de si vos facturations se font par mois ou par période
       - Veuillez entrer le volume de votre contenant en verge cube afin qu’il soit convertie en mètre cube ( Numéro 1)
       - Choisissiez un facteur de conversion selon si les déchets sont déposés dans le contenant dans des sacs poubelles ou non (Numéro 2)
       - Pour finir, entrez le nombre de bacs qui sont récupérés par semaine dans le tableau 
       - Vous obtenez le calcul de tonnage directement dans le tableau 
Pour achever le remplissage de ce tableau, rentrez les coûts associés à cette matière. </t>
    </r>
  </si>
  <si>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Vous trouverez ci-dessous deux tableaux. </t>
    </r>
    <r>
      <rPr>
        <b/>
        <sz val="10"/>
        <rFont val="Verdana"/>
        <family val="2"/>
      </rPr>
      <t>Le tableau 1</t>
    </r>
    <r>
      <rPr>
        <sz val="10"/>
        <rFont val="Verdana"/>
        <family val="2"/>
      </rPr>
      <t xml:space="preserve"> doit être utilisé si les factures de votre fournisseur mentionnent des poids. Si les poids ne sont pas mentionnés sur vos factures, contactez votre fournisseur pour les obtenir. S'il ne peut pas vous les fournir, utilisez le </t>
    </r>
    <r>
      <rPr>
        <b/>
        <sz val="10"/>
        <rFont val="Verdana"/>
        <family val="2"/>
      </rPr>
      <t>tableau 2</t>
    </r>
    <r>
      <rPr>
        <sz val="10"/>
        <rFont val="Verdana"/>
        <family val="2"/>
      </rPr>
      <t>. 
Veuillez vous référer au guide d'utilisation pour savoir comment obtenir les poids, les coûts et les redevances, si vous en recevez.</t>
    </r>
  </si>
  <si>
    <r>
      <rPr>
        <b/>
        <sz val="11"/>
        <rFont val="Verdana"/>
        <family val="2"/>
      </rPr>
      <t>Veuillez entrer vos données dans les cases vert pâle</t>
    </r>
    <r>
      <rPr>
        <sz val="11"/>
        <rFont val="Verdana"/>
        <family val="2"/>
      </rPr>
      <t xml:space="preserve">. Les cellules bleues seront automatiquement remplies en fonction des données que vous entrerez dans les cases vert pâle. Les données de cet onglet seront automatiquement reportées dans les précédents tableaux. 
Vous trouverez ci-dessous deux tableaux. </t>
    </r>
    <r>
      <rPr>
        <b/>
        <sz val="11"/>
        <rFont val="Verdana"/>
        <family val="2"/>
      </rPr>
      <t>Le tableau 1</t>
    </r>
    <r>
      <rPr>
        <sz val="11"/>
        <rFont val="Verdana"/>
        <family val="2"/>
      </rPr>
      <t xml:space="preserve"> doit être utilisé si les factures de votre fournisseur mentionnent des poids. Si les poids ne sont pas mentionnés sur vos factures, contactez votre fournisseur pour les obtenir. S'il ne peut pas vous les fournir, utilisez le </t>
    </r>
    <r>
      <rPr>
        <b/>
        <sz val="11"/>
        <rFont val="Verdana"/>
        <family val="2"/>
      </rPr>
      <t>tableau 2</t>
    </r>
    <r>
      <rPr>
        <sz val="11"/>
        <rFont val="Verdana"/>
        <family val="2"/>
      </rPr>
      <t>. 
Veuillez vous référer au guide d'utilisation pour savoir comment obtenir les poids, les coûts et les redevances, si vous en recevez.</t>
    </r>
  </si>
  <si>
    <r>
      <t xml:space="preserve">Voici les étapes à suivre pour faciliter le remplissage de ce tableau et de permettre selon les convertisseurs de RECYC QUEBEC de vous donner une </t>
    </r>
    <r>
      <rPr>
        <b/>
        <sz val="10"/>
        <rFont val="Verdana"/>
        <family val="2"/>
      </rPr>
      <t>estimation de tonnage annuel</t>
    </r>
    <r>
      <rPr>
        <sz val="10"/>
        <rFont val="Verdana"/>
        <family val="2"/>
      </rPr>
      <t xml:space="preserve">: 
       - Faire un choix entre le tableau 2a et 2b en fonction de si vos facturations se font par mois ou par période
       - Veuillez entrer le volume de votre contenant en verge cube ou litre afin qu’il soit convertie en mètre cube 
       - Pour finir il vous faut entrer le nombre de bacs qui sont récupérés par semaine dans le tableau et le pourcentage de remplissage 
       - Vous obtenez le calcul de tonnage directement dans le tableau 
Pour achever le remplissage de ce tableau il vous suffit de rentrer vos coûts associés. </t>
    </r>
  </si>
  <si>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Vous trouverez ci-dessous deux tableaux. </t>
    </r>
    <r>
      <rPr>
        <b/>
        <sz val="10"/>
        <rFont val="Verdana"/>
        <family val="2"/>
      </rPr>
      <t>Le tableau 1</t>
    </r>
    <r>
      <rPr>
        <sz val="10"/>
        <rFont val="Verdana"/>
        <family val="2"/>
      </rPr>
      <t xml:space="preserve"> doit être utilisé si les factures de votre fournisseur mentionnent des poids. Si les poids ne sont pas mentionnés sur vos factures, contactez votre fournisseur pour les obtenir. S'il ne peut pas vous les fournir, utilisez le </t>
    </r>
    <r>
      <rPr>
        <b/>
        <sz val="10"/>
        <rFont val="Verdana"/>
        <family val="2"/>
      </rPr>
      <t>tableau 2</t>
    </r>
    <r>
      <rPr>
        <sz val="10"/>
        <rFont val="Verdana"/>
        <family val="2"/>
      </rPr>
      <t>. 
Veuillez vous référerau guide d'utlisation pour savoir comment obtenir les poids, les coûts et les redevances, si vous en recevez.</t>
    </r>
  </si>
  <si>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Veuillez vous référer au guide d'utilisation pour savoir comment obtenir les poids, les coûts et les redevances, si vous en recevez.                                                                             </t>
    </r>
  </si>
  <si>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Veuillez vous référer au guide d'utilisation pour savoir comment obtenir les poids, les coûts et les redevances, si vous en recevez.                                                                </t>
    </r>
  </si>
  <si>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Veuillez vous référer au guide d'utilisation pour savoir comment obtenir les poids, les coûts et les redevances, sl vous en recevez.                                                                </t>
    </r>
  </si>
  <si>
    <r>
      <t>Veuillez entrer vos données dans les</t>
    </r>
    <r>
      <rPr>
        <b/>
        <sz val="10"/>
        <rFont val="Verdana"/>
        <family val="2"/>
      </rPr>
      <t xml:space="preserve">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Veuillez vous référer au guide d'utilisation pour savoir comment obtenir les poids, les coûts et les redevances, si vous en recevez.   </t>
    </r>
  </si>
  <si>
    <t xml:space="preserve">Veuillez vous référer au guide d'utilisation pour savoir comment obtenir les poids, les coûts et les redevances, si vous en recevez.                                                                </t>
  </si>
  <si>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Veuillez vous référer au guide d'utilisation pour savoir comment obtenir les poids, les coûts et les redevances, si vous en recevez.    </t>
    </r>
  </si>
  <si>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Veuillez vous référer au guide d'utilisation pour savoir comment obtenir les poids, les coûts et les redevances, si vous en recevez.  </t>
    </r>
  </si>
  <si>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Veuillez vous référer au guide d'utilisation pour savoir comment obtenir les poids, les coûts et les redevances, si vous en recevez.                        </t>
    </r>
  </si>
  <si>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Veuillez vous référer au guide d'utilisation pour savoir comment obtenir les poids, les coûts et les redevances, si vous en recevez.                                                             </t>
    </r>
  </si>
  <si>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Veuillez vous référer au guie d'utilisation pour savoir comment obtenir les poids, les coûts et les redevances, si vous en recevez.                                                                </t>
    </r>
  </si>
  <si>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Veuillez vous référer au guide d'utilisation pour savoir comment obtenir les poids, les coûts et les redevances, si vous en recevez.               </t>
    </r>
  </si>
  <si>
    <r>
      <rPr>
        <b/>
        <sz val="10"/>
        <rFont val="Verdana"/>
        <family val="2"/>
      </rPr>
      <t>Veuillez entrer vos données dans les cases vert pâle</t>
    </r>
    <r>
      <rPr>
        <sz val="10"/>
        <rFont val="Verdana"/>
        <family val="2"/>
      </rPr>
      <t xml:space="preserve">. Les cellules bleues seront automatiquement remplies en fonction des données que vous entrerez dans les cases vert pâle. Les données de cet onglet seront automatiquement reportées dans les précédents tableaux. 
Veuillez vous référerau guide d'utilisation pour savoir comment obtenir les poids, les coûts et les redevances, si vous en recevez.                                                                </t>
    </r>
  </si>
  <si>
    <t>CARTONS FINS</t>
  </si>
  <si>
    <t>DONNÉES RÉCUPÉRATION CARTONS FINS</t>
  </si>
  <si>
    <t>PAPIER CONFIDENTIEL</t>
  </si>
  <si>
    <t>DONNÉES RÉCUPÉRATION DÉCHETS DE CONSTRUCTION-RÉNOVATION-DÉMOLITION</t>
  </si>
  <si>
    <t xml:space="preserve">PVM mélangés </t>
  </si>
  <si>
    <t>PVM mélangés</t>
  </si>
  <si>
    <t>Conteneur 1 verge cube</t>
  </si>
  <si>
    <t>Bacs 60 litres</t>
  </si>
  <si>
    <t>Plastiques hospitaliers</t>
  </si>
  <si>
    <t>DONNÉES RÉCUPÉRATION PLASTIQUES HOSPITALIERS</t>
  </si>
  <si>
    <t>Compacteur 30 verges cube</t>
  </si>
  <si>
    <t>Compacteur 32 verges cube</t>
  </si>
  <si>
    <t>Compacteur 34 verges cube</t>
  </si>
  <si>
    <t>Compacteur 40 verges cube</t>
  </si>
  <si>
    <t>Compacteur 42 verges cube</t>
  </si>
  <si>
    <t>Poids total ™</t>
  </si>
  <si>
    <t xml:space="preserve">Pharmaceutique </t>
  </si>
  <si>
    <t>Non Anatomique</t>
  </si>
  <si>
    <t>Anatomique</t>
  </si>
  <si>
    <t>Piquant-tranchant</t>
  </si>
  <si>
    <t>Cytotoxique</t>
  </si>
  <si>
    <t xml:space="preserve">Fourniture </t>
  </si>
  <si>
    <t>Tableau 1a</t>
  </si>
  <si>
    <t>TABLEAU 2b2</t>
  </si>
  <si>
    <t>TABLEAU 2a2</t>
  </si>
  <si>
    <t>Tableau 1b</t>
  </si>
  <si>
    <t>Compacteur 35 verges cube</t>
  </si>
  <si>
    <t>Compacteur 20 verges cube</t>
  </si>
  <si>
    <t>Compacteur 22 verges cube</t>
  </si>
  <si>
    <t>Compacteur 24 verges cube</t>
  </si>
  <si>
    <t>Compostage</t>
  </si>
  <si>
    <t>Compacteur 2,5 verges cube</t>
  </si>
  <si>
    <t>Compacteur 2 verges cube</t>
  </si>
  <si>
    <t xml:space="preserve"> </t>
  </si>
  <si>
    <t>8VC</t>
  </si>
  <si>
    <t>Coût (Taxes non incluses)</t>
  </si>
  <si>
    <t>Déchets généraux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</si>
</sst>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 #,##0.00_)\ &quot;$&quot;_ ;_ * \(#,##0.00\)\ &quot;$&quot;_ ;_ * &quot;-&quot;??_)\ &quot;$&quot;_ ;_ @_ "/>
    <numFmt numFmtId="164" formatCode="_ * #,##0.00_)\ _€_ ;_ * \(#,##0.00\)\ _€_ ;_ * &quot;-&quot;??_)\ _€_ ;_ @_ "/>
    <numFmt numFmtId="165" formatCode="_ * #,##0.00_)\ _$_ ;_ * \(#,##0.00\)\ _$_ ;_ * &quot;-&quot;??_)\ _$_ ;_ @_ "/>
    <numFmt numFmtId="166" formatCode="0.0%"/>
  </numFmts>
  <fonts count="75" x14ac:knownFonts="1">
    <font>
      <sz val="10"/>
      <name val="Verdana"/>
    </font>
    <font>
      <sz val="12"/>
      <color theme="1"/>
      <name val="Calibri"/>
      <family val="2"/>
      <scheme val="minor"/>
    </font>
    <font>
      <sz val="12"/>
      <color theme="1"/>
      <name val="Calibri"/>
      <family val="2"/>
      <scheme val="minor"/>
    </font>
    <font>
      <sz val="12"/>
      <color theme="1"/>
      <name val="Calibri"/>
      <family val="2"/>
      <scheme val="minor"/>
    </font>
    <font>
      <sz val="8"/>
      <name val="Verdana"/>
      <family val="2"/>
    </font>
    <font>
      <sz val="11"/>
      <name val="Trebuchet MS"/>
      <family val="2"/>
    </font>
    <font>
      <u/>
      <sz val="10"/>
      <color theme="11"/>
      <name val="Verdana"/>
      <family val="2"/>
    </font>
    <font>
      <u/>
      <sz val="10"/>
      <color theme="10"/>
      <name val="Verdana"/>
      <family val="2"/>
    </font>
    <font>
      <sz val="11"/>
      <color theme="1"/>
      <name val="Calibri"/>
      <family val="2"/>
      <scheme val="minor"/>
    </font>
    <font>
      <sz val="11"/>
      <color theme="1"/>
      <name val="Times New Roman"/>
      <family val="2"/>
    </font>
    <font>
      <b/>
      <sz val="12"/>
      <color theme="1"/>
      <name val="Calibri"/>
      <family val="2"/>
      <scheme val="minor"/>
    </font>
    <font>
      <sz val="10"/>
      <name val="Verdana"/>
      <family val="2"/>
    </font>
    <font>
      <b/>
      <sz val="10"/>
      <name val="Verdana"/>
      <family val="2"/>
    </font>
    <font>
      <b/>
      <sz val="14"/>
      <name val="Verdana"/>
      <family val="2"/>
    </font>
    <font>
      <b/>
      <sz val="14"/>
      <color theme="1"/>
      <name val="Calibri"/>
      <family val="2"/>
      <scheme val="minor"/>
    </font>
    <font>
      <b/>
      <sz val="11"/>
      <color theme="1"/>
      <name val="Calibri"/>
      <family val="2"/>
      <scheme val="minor"/>
    </font>
    <font>
      <b/>
      <sz val="10"/>
      <name val="Arial"/>
      <family val="2"/>
    </font>
    <font>
      <b/>
      <sz val="10"/>
      <color theme="7" tint="-0.499984740745262"/>
      <name val="Arial"/>
      <family val="2"/>
    </font>
    <font>
      <b/>
      <vertAlign val="superscript"/>
      <sz val="10"/>
      <name val="Arial"/>
      <family val="2"/>
    </font>
    <font>
      <sz val="18"/>
      <color theme="1"/>
      <name val="Calibri"/>
      <family val="2"/>
      <scheme val="minor"/>
    </font>
    <font>
      <b/>
      <vertAlign val="superscript"/>
      <sz val="11"/>
      <color theme="1"/>
      <name val="Calibri"/>
      <family val="2"/>
      <scheme val="minor"/>
    </font>
    <font>
      <b/>
      <u/>
      <sz val="14"/>
      <color theme="1"/>
      <name val="Calibri"/>
      <family val="2"/>
      <scheme val="minor"/>
    </font>
    <font>
      <b/>
      <sz val="16"/>
      <name val="Verdana"/>
      <family val="2"/>
    </font>
    <font>
      <b/>
      <sz val="12"/>
      <name val="Verdana"/>
      <family val="2"/>
    </font>
    <font>
      <sz val="12"/>
      <name val="Verdana"/>
      <family val="2"/>
    </font>
    <font>
      <b/>
      <u/>
      <sz val="12"/>
      <name val="Verdana"/>
      <family val="2"/>
    </font>
    <font>
      <b/>
      <i/>
      <u/>
      <sz val="12"/>
      <name val="Verdana"/>
      <family val="2"/>
    </font>
    <font>
      <sz val="10"/>
      <color theme="1"/>
      <name val="Verdana"/>
      <family val="2"/>
    </font>
    <font>
      <b/>
      <sz val="16"/>
      <color theme="0"/>
      <name val="Verdana"/>
      <family val="2"/>
    </font>
    <font>
      <b/>
      <sz val="9"/>
      <color rgb="FF000000"/>
      <name val="Verdana"/>
      <family val="2"/>
    </font>
    <font>
      <sz val="9"/>
      <color rgb="FF000000"/>
      <name val="Verdana"/>
      <family val="2"/>
    </font>
    <font>
      <sz val="10"/>
      <color theme="0"/>
      <name val="Verdana"/>
      <family val="2"/>
    </font>
    <font>
      <b/>
      <sz val="11"/>
      <color theme="0"/>
      <name val="Trebuchet MS"/>
      <family val="2"/>
    </font>
    <font>
      <b/>
      <sz val="16"/>
      <color rgb="FF00C5BC"/>
      <name val="Verdana"/>
      <family val="2"/>
    </font>
    <font>
      <b/>
      <sz val="16"/>
      <name val="Verdana"/>
      <family val="2"/>
    </font>
    <font>
      <b/>
      <sz val="20"/>
      <color theme="0"/>
      <name val="Verdana"/>
      <family val="2"/>
    </font>
    <font>
      <b/>
      <sz val="10"/>
      <color theme="1"/>
      <name val="Verdana"/>
      <family val="2"/>
    </font>
    <font>
      <b/>
      <sz val="30"/>
      <name val="Verdana"/>
      <family val="2"/>
    </font>
    <font>
      <b/>
      <sz val="10"/>
      <color theme="0"/>
      <name val="Verdana"/>
      <family val="2"/>
    </font>
    <font>
      <sz val="11"/>
      <color theme="0"/>
      <name val="Trebuchet MS"/>
      <family val="2"/>
    </font>
    <font>
      <b/>
      <sz val="11"/>
      <color theme="0"/>
      <name val="Verdana"/>
      <family val="2"/>
    </font>
    <font>
      <b/>
      <sz val="13"/>
      <name val="Verdana"/>
      <family val="2"/>
    </font>
    <font>
      <b/>
      <sz val="13"/>
      <color theme="0"/>
      <name val="Verdana"/>
      <family val="2"/>
    </font>
    <font>
      <b/>
      <u/>
      <sz val="14"/>
      <name val="Calibri"/>
      <family val="2"/>
      <scheme val="minor"/>
    </font>
    <font>
      <sz val="11"/>
      <name val="Calibri"/>
      <family val="2"/>
      <scheme val="minor"/>
    </font>
    <font>
      <b/>
      <sz val="12"/>
      <color theme="0"/>
      <name val="Verdana"/>
      <family val="2"/>
    </font>
    <font>
      <sz val="11"/>
      <color theme="1"/>
      <name val="Verdana"/>
      <family val="2"/>
    </font>
    <font>
      <b/>
      <vertAlign val="superscript"/>
      <sz val="13"/>
      <color theme="0"/>
      <name val="Verdana"/>
      <family val="2"/>
    </font>
    <font>
      <sz val="11"/>
      <name val="Verdana"/>
      <family val="2"/>
    </font>
    <font>
      <b/>
      <sz val="11"/>
      <color indexed="8"/>
      <name val="Verdana"/>
      <family val="2"/>
    </font>
    <font>
      <sz val="11"/>
      <color indexed="8"/>
      <name val="Verdana"/>
      <family val="2"/>
    </font>
    <font>
      <b/>
      <sz val="11"/>
      <name val="Verdana"/>
      <family val="2"/>
    </font>
    <font>
      <sz val="11"/>
      <color theme="0"/>
      <name val="Verdana"/>
      <family val="2"/>
    </font>
    <font>
      <b/>
      <sz val="14"/>
      <name val="Calibri"/>
      <family val="2"/>
      <scheme val="minor"/>
    </font>
    <font>
      <sz val="10"/>
      <color rgb="FF000000"/>
      <name val="Tahoma"/>
      <family val="2"/>
    </font>
    <font>
      <b/>
      <sz val="10"/>
      <color rgb="FF000000"/>
      <name val="Tahoma"/>
      <family val="2"/>
    </font>
    <font>
      <sz val="10"/>
      <color rgb="FF000000"/>
      <name val="Verdana"/>
      <family val="2"/>
    </font>
    <font>
      <b/>
      <sz val="10"/>
      <color rgb="FF000000"/>
      <name val="Verdana"/>
      <family val="2"/>
    </font>
    <font>
      <sz val="14"/>
      <name val="Calibri"/>
      <family val="2"/>
      <scheme val="minor"/>
    </font>
    <font>
      <sz val="14"/>
      <name val="Calibri"/>
      <family val="2"/>
    </font>
    <font>
      <b/>
      <sz val="11"/>
      <color rgb="FFFFFFFF"/>
      <name val="Verdana"/>
      <family val="2"/>
    </font>
    <font>
      <sz val="11"/>
      <color rgb="FF000000"/>
      <name val="Calibri"/>
      <family val="2"/>
    </font>
    <font>
      <b/>
      <sz val="8"/>
      <name val="Verdana"/>
      <family val="2"/>
    </font>
    <font>
      <sz val="9"/>
      <color indexed="81"/>
      <name val="Verdana"/>
      <family val="2"/>
    </font>
    <font>
      <b/>
      <sz val="9"/>
      <color indexed="81"/>
      <name val="Verdana"/>
      <family val="2"/>
    </font>
    <font>
      <i/>
      <sz val="11"/>
      <color theme="1"/>
      <name val="Calibri"/>
      <family val="2"/>
      <scheme val="minor"/>
    </font>
    <font>
      <b/>
      <sz val="16"/>
      <color rgb="FFFFFFFF"/>
      <name val="Verdana"/>
      <family val="2"/>
    </font>
    <font>
      <b/>
      <sz val="9"/>
      <name val="Verdana"/>
      <family val="2"/>
    </font>
    <font>
      <sz val="11"/>
      <color rgb="FF000000"/>
      <name val="Verdana"/>
      <family val="2"/>
    </font>
    <font>
      <b/>
      <sz val="11"/>
      <color theme="0"/>
      <name val="Calibri"/>
      <family val="2"/>
      <scheme val="minor"/>
    </font>
    <font>
      <sz val="11"/>
      <color rgb="FFFFFFFF"/>
      <name val="Verdana"/>
      <family val="2"/>
    </font>
    <font>
      <sz val="9"/>
      <name val="Verdana"/>
      <family val="2"/>
    </font>
    <font>
      <sz val="12"/>
      <name val="Calibri"/>
      <family val="2"/>
      <scheme val="minor"/>
    </font>
    <font>
      <b/>
      <sz val="11"/>
      <color theme="1"/>
      <name val="Verdana"/>
      <family val="2"/>
    </font>
    <font>
      <sz val="11"/>
      <color theme="0"/>
      <name val="Calibri"/>
      <family val="2"/>
    </font>
  </fonts>
  <fills count="24">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39997558519241921"/>
        <bgColor indexed="64"/>
      </patternFill>
    </fill>
    <fill>
      <patternFill patternType="solid">
        <fgColor rgb="FF00A95C"/>
        <bgColor indexed="64"/>
      </patternFill>
    </fill>
    <fill>
      <patternFill patternType="solid">
        <fgColor rgb="FF00BAAE"/>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D9D9D9"/>
        <bgColor rgb="FF000000"/>
      </patternFill>
    </fill>
    <fill>
      <patternFill patternType="solid">
        <fgColor rgb="FFFABF8F"/>
        <bgColor rgb="FF000000"/>
      </patternFill>
    </fill>
    <fill>
      <patternFill patternType="solid">
        <fgColor theme="0" tint="-0.249977111117893"/>
        <bgColor indexed="64"/>
      </patternFill>
    </fill>
    <fill>
      <patternFill patternType="solid">
        <fgColor theme="6" tint="0.79998168889431442"/>
        <bgColor indexed="64"/>
      </patternFill>
    </fill>
    <fill>
      <patternFill patternType="solid">
        <fgColor rgb="FF00B46F"/>
        <bgColor indexed="64"/>
      </patternFill>
    </fill>
    <fill>
      <patternFill patternType="solid">
        <fgColor rgb="FF00C5BC"/>
        <bgColor indexed="64"/>
      </patternFill>
    </fill>
    <fill>
      <patternFill patternType="solid">
        <fgColor rgb="FF00C5BC"/>
        <bgColor rgb="FF000000"/>
      </patternFill>
    </fill>
    <fill>
      <patternFill patternType="solid">
        <fgColor rgb="FFEBF1DE"/>
        <bgColor rgb="FF000000"/>
      </patternFill>
    </fill>
    <fill>
      <patternFill patternType="solid">
        <fgColor rgb="FF00B46F"/>
        <bgColor rgb="FF000000"/>
      </patternFill>
    </fill>
    <fill>
      <patternFill patternType="solid">
        <fgColor rgb="FFFFFFFF"/>
        <bgColor rgb="FF000000"/>
      </patternFill>
    </fill>
    <fill>
      <patternFill patternType="solid">
        <fgColor rgb="FFC0C0C0"/>
        <bgColor rgb="FF000000"/>
      </patternFill>
    </fill>
    <fill>
      <patternFill patternType="solid">
        <fgColor theme="0"/>
        <bgColor rgb="FF000000"/>
      </patternFill>
    </fill>
    <fill>
      <patternFill patternType="solid">
        <fgColor rgb="FF00A95C"/>
        <bgColor rgb="FF000000"/>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rgb="FF000000"/>
      </bottom>
      <diagonal/>
    </border>
    <border>
      <left style="thin">
        <color auto="1"/>
      </left>
      <right style="thin">
        <color auto="1"/>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thin">
        <color auto="1"/>
      </right>
      <top style="medium">
        <color theme="0"/>
      </top>
      <bottom style="medium">
        <color theme="0"/>
      </bottom>
      <diagonal/>
    </border>
    <border>
      <left style="thin">
        <color auto="1"/>
      </left>
      <right style="thin">
        <color auto="1"/>
      </right>
      <top style="medium">
        <color theme="0"/>
      </top>
      <bottom style="medium">
        <color theme="0"/>
      </bottom>
      <diagonal/>
    </border>
    <border>
      <left style="medium">
        <color theme="0"/>
      </left>
      <right/>
      <top style="medium">
        <color theme="0"/>
      </top>
      <bottom/>
      <diagonal/>
    </border>
    <border>
      <left/>
      <right/>
      <top style="medium">
        <color theme="0"/>
      </top>
      <bottom/>
      <diagonal/>
    </border>
    <border>
      <left/>
      <right style="thin">
        <color auto="1"/>
      </right>
      <top style="medium">
        <color theme="0"/>
      </top>
      <bottom/>
      <diagonal/>
    </border>
    <border>
      <left style="thin">
        <color auto="1"/>
      </left>
      <right style="thin">
        <color auto="1"/>
      </right>
      <top style="medium">
        <color theme="0"/>
      </top>
      <bottom/>
      <diagonal/>
    </border>
    <border>
      <left/>
      <right/>
      <top style="medium">
        <color rgb="FFFFFFFF"/>
      </top>
      <bottom style="medium">
        <color rgb="FFFFFFFF"/>
      </bottom>
      <diagonal/>
    </border>
    <border>
      <left/>
      <right/>
      <top style="medium">
        <color theme="0"/>
      </top>
      <bottom style="medium">
        <color rgb="FFFFFFFF"/>
      </bottom>
      <diagonal/>
    </border>
    <border>
      <left style="thin">
        <color auto="1"/>
      </left>
      <right/>
      <top style="medium">
        <color theme="0"/>
      </top>
      <bottom style="medium">
        <color theme="0"/>
      </bottom>
      <diagonal/>
    </border>
    <border>
      <left style="thin">
        <color auto="1"/>
      </left>
      <right style="thin">
        <color auto="1"/>
      </right>
      <top/>
      <bottom style="medium">
        <color theme="0"/>
      </bottom>
      <diagonal/>
    </border>
    <border>
      <left style="thin">
        <color auto="1"/>
      </left>
      <right style="thin">
        <color auto="1"/>
      </right>
      <top style="medium">
        <color rgb="FFFFFFFF"/>
      </top>
      <bottom style="medium">
        <color rgb="FFFFFFFF"/>
      </bottom>
      <diagonal/>
    </border>
    <border>
      <left/>
      <right/>
      <top/>
      <bottom style="medium">
        <color rgb="FFFFFFFF"/>
      </bottom>
      <diagonal/>
    </border>
    <border>
      <left style="thin">
        <color auto="1"/>
      </left>
      <right/>
      <top style="medium">
        <color rgb="FFFFFFFF"/>
      </top>
      <bottom style="medium">
        <color rgb="FFFFFFFF"/>
      </bottom>
      <diagonal/>
    </border>
    <border>
      <left style="thin">
        <color auto="1"/>
      </left>
      <right/>
      <top/>
      <bottom style="medium">
        <color rgb="FFFFFFFF"/>
      </bottom>
      <diagonal/>
    </border>
    <border>
      <left/>
      <right style="thin">
        <color auto="1"/>
      </right>
      <top style="medium">
        <color rgb="FFFFFFFF"/>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medium">
        <color rgb="FFFFFFFF"/>
      </top>
      <bottom style="medium">
        <color rgb="FFFFFFFF"/>
      </bottom>
      <diagonal/>
    </border>
    <border>
      <left/>
      <right style="medium">
        <color theme="0"/>
      </right>
      <top style="medium">
        <color theme="0"/>
      </top>
      <bottom style="medium">
        <color theme="0"/>
      </bottom>
      <diagonal/>
    </border>
    <border>
      <left/>
      <right/>
      <top/>
      <bottom style="medium">
        <color theme="0"/>
      </bottom>
      <diagonal/>
    </border>
    <border>
      <left style="thin">
        <color auto="1"/>
      </left>
      <right style="thin">
        <color auto="1"/>
      </right>
      <top style="medium">
        <color rgb="FFFFFFFF"/>
      </top>
      <bottom style="medium">
        <color theme="0"/>
      </bottom>
      <diagonal/>
    </border>
    <border>
      <left/>
      <right/>
      <top style="thin">
        <color auto="1"/>
      </top>
      <bottom/>
      <diagonal/>
    </border>
    <border>
      <left style="thin">
        <color auto="1"/>
      </left>
      <right/>
      <top/>
      <bottom style="medium">
        <color theme="0"/>
      </bottom>
      <diagonal/>
    </border>
    <border>
      <left/>
      <right style="thin">
        <color auto="1"/>
      </right>
      <top/>
      <bottom style="medium">
        <color rgb="FFFFFFFF"/>
      </bottom>
      <diagonal/>
    </border>
    <border>
      <left/>
      <right/>
      <top style="medium">
        <color rgb="FFFFFFFF"/>
      </top>
      <bottom/>
      <diagonal/>
    </border>
    <border>
      <left style="thin">
        <color auto="1"/>
      </left>
      <right/>
      <top style="medium">
        <color rgb="FFFFFFFF"/>
      </top>
      <bottom/>
      <diagonal/>
    </border>
    <border>
      <left/>
      <right style="thin">
        <color auto="1"/>
      </right>
      <top style="thin">
        <color auto="1"/>
      </top>
      <bottom/>
      <diagonal/>
    </border>
    <border>
      <left style="thin">
        <color auto="1"/>
      </left>
      <right/>
      <top style="medium">
        <color theme="0"/>
      </top>
      <bottom/>
      <diagonal/>
    </border>
    <border>
      <left style="thin">
        <color auto="1"/>
      </left>
      <right style="thin">
        <color auto="1"/>
      </right>
      <top style="medium">
        <color rgb="FFFFFFFF"/>
      </top>
      <bottom/>
      <diagonal/>
    </border>
    <border>
      <left style="thin">
        <color auto="1"/>
      </left>
      <right style="thin">
        <color auto="1"/>
      </right>
      <top/>
      <bottom style="medium">
        <color rgb="FFFFFFFF"/>
      </bottom>
      <diagonal/>
    </border>
  </borders>
  <cellStyleXfs count="954">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8" fillId="0" borderId="0"/>
    <xf numFmtId="44" fontId="8" fillId="0" borderId="0" applyFont="0" applyFill="0" applyBorder="0" applyAlignment="0" applyProtection="0"/>
    <xf numFmtId="165" fontId="9" fillId="0" borderId="0" applyFont="0" applyFill="0" applyBorder="0" applyAlignment="0" applyProtection="0"/>
    <xf numFmtId="0" fontId="9" fillId="0" borderId="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11" fillId="0" borderId="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cellStyleXfs>
  <cellXfs count="510">
    <xf numFmtId="0" fontId="0" fillId="0" borderId="0" xfId="0"/>
    <xf numFmtId="0" fontId="11" fillId="0" borderId="0" xfId="0" applyFont="1"/>
    <xf numFmtId="0" fontId="8" fillId="0" borderId="0" xfId="9" applyFont="1"/>
    <xf numFmtId="0" fontId="0" fillId="0" borderId="1" xfId="0" applyBorder="1" applyAlignment="1">
      <alignment horizontal="center" vertical="center"/>
    </xf>
    <xf numFmtId="0" fontId="0" fillId="0" borderId="1" xfId="0" applyBorder="1"/>
    <xf numFmtId="0" fontId="0" fillId="3" borderId="1" xfId="0" applyFill="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vertical="center"/>
    </xf>
    <xf numFmtId="0" fontId="16" fillId="8" borderId="1" xfId="0" applyFont="1" applyFill="1" applyBorder="1" applyAlignment="1" applyProtection="1">
      <alignment horizontal="right" vertical="center"/>
    </xf>
    <xf numFmtId="0" fontId="0" fillId="8" borderId="1" xfId="0" applyFill="1" applyBorder="1" applyAlignment="1">
      <alignment horizontal="center" vertical="center"/>
    </xf>
    <xf numFmtId="0" fontId="17" fillId="0" borderId="0" xfId="0" applyFont="1" applyAlignment="1">
      <alignment vertical="center"/>
    </xf>
    <xf numFmtId="0" fontId="16" fillId="8" borderId="1" xfId="0" applyFont="1" applyFill="1" applyBorder="1" applyAlignment="1" applyProtection="1">
      <alignment horizontal="center" vertical="center" wrapText="1"/>
    </xf>
    <xf numFmtId="1" fontId="19" fillId="3" borderId="1" xfId="0" applyNumberFormat="1" applyFont="1" applyFill="1" applyBorder="1" applyAlignment="1">
      <alignment horizontal="center" vertical="center"/>
    </xf>
    <xf numFmtId="0" fontId="14" fillId="9" borderId="0" xfId="0" applyFont="1" applyFill="1" applyBorder="1"/>
    <xf numFmtId="0" fontId="0" fillId="9" borderId="0" xfId="0" applyFill="1" applyBorder="1"/>
    <xf numFmtId="0" fontId="0" fillId="9" borderId="0" xfId="0" applyFill="1"/>
    <xf numFmtId="0" fontId="0" fillId="7" borderId="0" xfId="0" applyFill="1" applyAlignment="1">
      <alignment vertical="center"/>
    </xf>
    <xf numFmtId="0" fontId="0" fillId="7" borderId="0" xfId="0" applyFill="1" applyBorder="1" applyAlignment="1">
      <alignment vertical="center"/>
    </xf>
    <xf numFmtId="0" fontId="0" fillId="7" borderId="0" xfId="0" applyFill="1"/>
    <xf numFmtId="0" fontId="0" fillId="0" borderId="1" xfId="0" applyBorder="1" applyAlignment="1">
      <alignment vertical="center"/>
    </xf>
    <xf numFmtId="0" fontId="5" fillId="7" borderId="0" xfId="0" applyFont="1" applyFill="1"/>
    <xf numFmtId="0" fontId="21" fillId="6" borderId="0" xfId="9" applyFont="1" applyFill="1" applyAlignment="1">
      <alignment horizontal="center" vertical="top"/>
    </xf>
    <xf numFmtId="0" fontId="8" fillId="6" borderId="0" xfId="9" applyFont="1" applyFill="1" applyAlignment="1">
      <alignment horizontal="center"/>
    </xf>
    <xf numFmtId="0" fontId="0" fillId="0" borderId="0" xfId="0" applyFill="1"/>
    <xf numFmtId="0" fontId="21" fillId="6" borderId="0" xfId="9" applyFont="1" applyFill="1" applyAlignment="1">
      <alignment horizontal="left" vertical="center"/>
    </xf>
    <xf numFmtId="0" fontId="5" fillId="0" borderId="0" xfId="0" applyFont="1" applyFill="1" applyBorder="1" applyAlignment="1"/>
    <xf numFmtId="0" fontId="0" fillId="0" borderId="0" xfId="0" applyAlignment="1"/>
    <xf numFmtId="0" fontId="22" fillId="0" borderId="0" xfId="0" applyFont="1" applyFill="1" applyAlignment="1">
      <alignment horizontal="center" vertical="center" wrapText="1"/>
    </xf>
    <xf numFmtId="0" fontId="24" fillId="0" borderId="0" xfId="0" applyFont="1"/>
    <xf numFmtId="0" fontId="23" fillId="0" borderId="0" xfId="0" applyFont="1" applyFill="1" applyAlignment="1">
      <alignment vertical="center"/>
    </xf>
    <xf numFmtId="0" fontId="24" fillId="0" borderId="0" xfId="0" applyFont="1" applyFill="1"/>
    <xf numFmtId="0" fontId="23" fillId="0" borderId="0" xfId="0" applyFont="1" applyFill="1" applyAlignment="1">
      <alignment horizontal="center" vertical="center" wrapText="1"/>
    </xf>
    <xf numFmtId="0" fontId="24" fillId="0" borderId="0" xfId="0" applyFont="1" applyFill="1" applyAlignment="1">
      <alignment horizontal="left" vertical="top" wrapText="1" shrinkToFit="1"/>
    </xf>
    <xf numFmtId="0" fontId="15" fillId="9" borderId="1" xfId="0" applyFont="1" applyFill="1" applyBorder="1" applyAlignment="1">
      <alignment horizontal="center" vertical="center"/>
    </xf>
    <xf numFmtId="0" fontId="21" fillId="7" borderId="0" xfId="9" applyFont="1" applyFill="1" applyAlignment="1">
      <alignment horizontal="center" vertical="top"/>
    </xf>
    <xf numFmtId="0" fontId="8" fillId="7" borderId="0" xfId="9" applyFont="1" applyFill="1" applyAlignment="1">
      <alignment horizontal="center"/>
    </xf>
    <xf numFmtId="0" fontId="23" fillId="7" borderId="0" xfId="0" applyFont="1" applyFill="1" applyAlignment="1">
      <alignment vertical="center"/>
    </xf>
    <xf numFmtId="0" fontId="24" fillId="7" borderId="0" xfId="0" applyFont="1" applyFill="1" applyAlignment="1">
      <alignment horizontal="left" vertical="top" wrapText="1" shrinkToFit="1"/>
    </xf>
    <xf numFmtId="0" fontId="23" fillId="7" borderId="0" xfId="0" applyFont="1" applyFill="1" applyAlignment="1">
      <alignment horizontal="center" vertical="center" wrapText="1"/>
    </xf>
    <xf numFmtId="0" fontId="24" fillId="7" borderId="0" xfId="0" applyFont="1" applyFill="1"/>
    <xf numFmtId="0" fontId="23" fillId="0" borderId="0" xfId="0" applyFont="1" applyFill="1" applyAlignment="1">
      <alignment horizontal="center" vertical="center"/>
    </xf>
    <xf numFmtId="0" fontId="24" fillId="0" borderId="0" xfId="0" applyFont="1" applyAlignment="1">
      <alignment wrapText="1"/>
    </xf>
    <xf numFmtId="0" fontId="5" fillId="0" borderId="0" xfId="0" applyFont="1"/>
    <xf numFmtId="0" fontId="0" fillId="11" borderId="1" xfId="0" applyFill="1" applyBorder="1"/>
    <xf numFmtId="0" fontId="0" fillId="12" borderId="3" xfId="0" applyFill="1" applyBorder="1" applyAlignment="1">
      <alignment horizontal="center" vertical="center"/>
    </xf>
    <xf numFmtId="0" fontId="0" fillId="0" borderId="3" xfId="0" applyBorder="1" applyAlignment="1">
      <alignment horizontal="center" vertical="center"/>
    </xf>
    <xf numFmtId="0" fontId="0" fillId="11" borderId="2" xfId="0" applyFill="1" applyBorder="1"/>
    <xf numFmtId="0" fontId="23" fillId="13" borderId="0" xfId="0" applyFont="1" applyFill="1" applyAlignment="1">
      <alignment vertical="center"/>
    </xf>
    <xf numFmtId="0" fontId="24" fillId="13" borderId="0" xfId="0" applyFont="1" applyFill="1" applyAlignment="1">
      <alignment horizontal="left" vertical="top" wrapText="1" shrinkToFit="1"/>
    </xf>
    <xf numFmtId="0" fontId="0" fillId="0" borderId="0" xfId="0" applyAlignment="1">
      <alignment horizontal="center"/>
    </xf>
    <xf numFmtId="0" fontId="8" fillId="0" borderId="0" xfId="9" applyFont="1" applyFill="1" applyAlignment="1" applyProtection="1">
      <alignment horizontal="center"/>
      <protection locked="0"/>
    </xf>
    <xf numFmtId="0" fontId="27" fillId="7" borderId="0" xfId="0" applyFont="1" applyFill="1" applyAlignment="1"/>
    <xf numFmtId="0" fontId="27" fillId="7" borderId="0" xfId="0" applyFont="1" applyFill="1"/>
    <xf numFmtId="0" fontId="0" fillId="7" borderId="0" xfId="0" applyFill="1" applyAlignment="1"/>
    <xf numFmtId="0" fontId="32" fillId="15" borderId="0" xfId="0" applyFont="1" applyFill="1" applyBorder="1" applyAlignment="1">
      <alignment horizontal="center" vertical="center" wrapText="1"/>
    </xf>
    <xf numFmtId="0" fontId="33" fillId="15" borderId="0" xfId="0" applyFont="1" applyFill="1" applyAlignment="1">
      <alignment horizontal="left" vertical="center"/>
    </xf>
    <xf numFmtId="0" fontId="0" fillId="15" borderId="0" xfId="0" applyFill="1"/>
    <xf numFmtId="0" fontId="35" fillId="15" borderId="0" xfId="0" applyFont="1" applyFill="1" applyAlignment="1">
      <alignment horizontal="left" vertical="center"/>
    </xf>
    <xf numFmtId="0" fontId="11" fillId="0" borderId="0" xfId="0" applyFont="1" applyAlignment="1">
      <alignment horizontal="center"/>
    </xf>
    <xf numFmtId="0" fontId="8" fillId="13" borderId="0" xfId="9" applyFont="1" applyFill="1"/>
    <xf numFmtId="0" fontId="8" fillId="13" borderId="0" xfId="9" applyFont="1" applyFill="1" applyAlignment="1">
      <alignment horizontal="center"/>
    </xf>
    <xf numFmtId="0" fontId="0" fillId="13" borderId="0" xfId="0" applyFill="1"/>
    <xf numFmtId="0" fontId="8" fillId="13" borderId="0" xfId="9" applyFont="1" applyFill="1" applyAlignment="1" applyProtection="1">
      <alignment horizontal="center"/>
      <protection locked="0"/>
    </xf>
    <xf numFmtId="0" fontId="8" fillId="7" borderId="0" xfId="9" applyFont="1" applyFill="1"/>
    <xf numFmtId="0" fontId="8" fillId="13" borderId="0" xfId="9" applyFont="1" applyFill="1" applyAlignment="1" applyProtection="1">
      <protection locked="0"/>
    </xf>
    <xf numFmtId="0" fontId="44" fillId="7" borderId="0" xfId="9" applyFont="1" applyFill="1" applyAlignment="1" applyProtection="1">
      <protection locked="0"/>
    </xf>
    <xf numFmtId="0" fontId="38" fillId="7" borderId="0" xfId="9" applyFont="1" applyFill="1" applyBorder="1" applyAlignment="1">
      <alignment vertical="center"/>
    </xf>
    <xf numFmtId="44" fontId="27" fillId="7" borderId="0" xfId="9" applyNumberFormat="1" applyFont="1" applyFill="1" applyBorder="1" applyAlignment="1" applyProtection="1">
      <alignment vertical="center"/>
      <protection locked="0"/>
    </xf>
    <xf numFmtId="44" fontId="27" fillId="7" borderId="0" xfId="9" applyNumberFormat="1" applyFont="1" applyFill="1" applyBorder="1" applyAlignment="1" applyProtection="1">
      <protection locked="0"/>
    </xf>
    <xf numFmtId="44" fontId="31" fillId="7" borderId="0" xfId="9" applyNumberFormat="1" applyFont="1" applyFill="1" applyBorder="1" applyAlignment="1" applyProtection="1">
      <alignment vertical="center"/>
      <protection locked="0"/>
    </xf>
    <xf numFmtId="44" fontId="38" fillId="7" borderId="0" xfId="10" applyFont="1" applyFill="1" applyBorder="1" applyAlignment="1">
      <alignment vertical="center"/>
    </xf>
    <xf numFmtId="0" fontId="8" fillId="7" borderId="0" xfId="9" applyFont="1" applyFill="1" applyAlignment="1" applyProtection="1">
      <alignment horizontal="center"/>
      <protection locked="0"/>
    </xf>
    <xf numFmtId="0" fontId="42" fillId="15" borderId="0" xfId="0" applyFont="1" applyFill="1" applyAlignment="1">
      <alignment vertical="center"/>
    </xf>
    <xf numFmtId="0" fontId="8" fillId="7" borderId="0" xfId="9" applyFont="1" applyFill="1" applyAlignment="1" applyProtection="1">
      <protection locked="0"/>
    </xf>
    <xf numFmtId="0" fontId="0" fillId="7" borderId="0" xfId="0" applyFill="1" applyAlignment="1">
      <alignment horizontal="center"/>
    </xf>
    <xf numFmtId="0" fontId="35" fillId="7" borderId="0" xfId="0" applyFont="1" applyFill="1" applyAlignment="1">
      <alignment horizontal="left" vertical="center"/>
    </xf>
    <xf numFmtId="0" fontId="0" fillId="13" borderId="0" xfId="0" applyFill="1" applyAlignment="1">
      <alignment horizontal="center"/>
    </xf>
    <xf numFmtId="0" fontId="27" fillId="13" borderId="0" xfId="0" applyFont="1" applyFill="1" applyAlignment="1"/>
    <xf numFmtId="0" fontId="27" fillId="13" borderId="0" xfId="0" applyFont="1" applyFill="1"/>
    <xf numFmtId="0" fontId="0" fillId="13" borderId="0" xfId="0" applyFill="1" applyAlignment="1"/>
    <xf numFmtId="0" fontId="11" fillId="7" borderId="0" xfId="0" applyFont="1" applyFill="1" applyAlignment="1">
      <alignment horizontal="center"/>
    </xf>
    <xf numFmtId="0" fontId="5" fillId="13" borderId="0" xfId="0" applyFont="1" applyFill="1" applyBorder="1" applyAlignment="1"/>
    <xf numFmtId="0" fontId="5" fillId="13" borderId="0" xfId="0" applyFont="1" applyFill="1" applyBorder="1" applyAlignment="1">
      <alignment horizontal="center" vertical="center"/>
    </xf>
    <xf numFmtId="0" fontId="5" fillId="13" borderId="0" xfId="0" applyFont="1" applyFill="1" applyBorder="1"/>
    <xf numFmtId="0" fontId="34" fillId="7" borderId="0" xfId="0" applyFont="1" applyFill="1" applyAlignment="1" applyProtection="1">
      <alignment vertical="center"/>
      <protection locked="0"/>
    </xf>
    <xf numFmtId="0" fontId="5" fillId="7" borderId="0" xfId="0" applyFont="1" applyFill="1" applyBorder="1"/>
    <xf numFmtId="0" fontId="5" fillId="7" borderId="0" xfId="0" applyFont="1" applyFill="1" applyBorder="1" applyAlignment="1"/>
    <xf numFmtId="0" fontId="45" fillId="15" borderId="6" xfId="0" applyFont="1" applyFill="1" applyBorder="1" applyAlignment="1" applyProtection="1">
      <alignment horizontal="center" vertical="center" wrapText="1"/>
      <protection locked="0"/>
    </xf>
    <xf numFmtId="0" fontId="45" fillId="5" borderId="8" xfId="0"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wrapText="1"/>
      <protection locked="0"/>
    </xf>
    <xf numFmtId="0" fontId="11" fillId="13" borderId="0" xfId="0" applyFont="1" applyFill="1" applyBorder="1"/>
    <xf numFmtId="0" fontId="11" fillId="13" borderId="0" xfId="0" applyFont="1" applyFill="1" applyBorder="1" applyAlignment="1">
      <alignment horizontal="center" vertical="center"/>
    </xf>
    <xf numFmtId="0" fontId="11" fillId="7" borderId="0" xfId="0" applyFont="1" applyFill="1" applyBorder="1"/>
    <xf numFmtId="0" fontId="11" fillId="7" borderId="0" xfId="0" applyFont="1" applyFill="1" applyBorder="1" applyAlignment="1">
      <alignment horizontal="center" vertical="center"/>
    </xf>
    <xf numFmtId="0" fontId="48" fillId="0" borderId="0" xfId="0" applyFont="1" applyBorder="1"/>
    <xf numFmtId="0" fontId="32" fillId="15" borderId="6" xfId="0" applyFont="1" applyFill="1" applyBorder="1" applyAlignment="1">
      <alignment horizontal="center" vertical="center" wrapText="1"/>
    </xf>
    <xf numFmtId="0" fontId="32" fillId="15" borderId="8" xfId="0" applyFont="1" applyFill="1" applyBorder="1" applyAlignment="1">
      <alignment horizontal="center" vertical="center" wrapText="1"/>
    </xf>
    <xf numFmtId="2" fontId="40" fillId="7" borderId="0" xfId="0" applyNumberFormat="1" applyFont="1" applyFill="1" applyBorder="1"/>
    <xf numFmtId="0" fontId="48" fillId="0" borderId="0" xfId="0" applyFont="1"/>
    <xf numFmtId="0" fontId="48" fillId="2" borderId="0" xfId="0" applyFont="1" applyFill="1"/>
    <xf numFmtId="0" fontId="40" fillId="15" borderId="0" xfId="0" applyFont="1" applyFill="1" applyBorder="1" applyAlignment="1">
      <alignment horizontal="center" vertical="center" wrapText="1"/>
    </xf>
    <xf numFmtId="0" fontId="40" fillId="7" borderId="0" xfId="0" applyFont="1" applyFill="1" applyBorder="1" applyAlignment="1">
      <alignment horizontal="center" vertical="center" wrapText="1"/>
    </xf>
    <xf numFmtId="0" fontId="49" fillId="7" borderId="0" xfId="0" applyFont="1" applyFill="1" applyBorder="1" applyAlignment="1" applyProtection="1">
      <alignment horizontal="left" vertical="center"/>
    </xf>
    <xf numFmtId="0" fontId="50" fillId="7" borderId="0" xfId="0" applyFont="1" applyFill="1" applyBorder="1" applyAlignment="1" applyProtection="1">
      <alignment horizontal="center" vertical="center" wrapText="1"/>
    </xf>
    <xf numFmtId="0" fontId="48" fillId="7" borderId="0" xfId="0" applyFont="1" applyFill="1" applyBorder="1" applyAlignment="1" applyProtection="1">
      <alignment horizontal="left" vertical="center" wrapText="1"/>
    </xf>
    <xf numFmtId="2" fontId="50" fillId="7" borderId="0" xfId="0" applyNumberFormat="1" applyFont="1" applyFill="1" applyBorder="1" applyAlignment="1" applyProtection="1">
      <alignment horizontal="center" vertical="center"/>
    </xf>
    <xf numFmtId="0" fontId="48" fillId="7" borderId="0" xfId="0" applyFont="1" applyFill="1" applyBorder="1" applyProtection="1"/>
    <xf numFmtId="0" fontId="40" fillId="15" borderId="6" xfId="0" applyFont="1" applyFill="1" applyBorder="1" applyAlignment="1" applyProtection="1">
      <alignment horizontal="center" vertical="center" wrapText="1"/>
    </xf>
    <xf numFmtId="0" fontId="40" fillId="15" borderId="8" xfId="0" applyFont="1" applyFill="1" applyBorder="1" applyAlignment="1" applyProtection="1">
      <alignment horizontal="center" vertical="center" wrapText="1"/>
    </xf>
    <xf numFmtId="0" fontId="40" fillId="15" borderId="0" xfId="0" applyFont="1" applyFill="1" applyBorder="1" applyAlignment="1" applyProtection="1">
      <alignment horizontal="center" vertical="center" wrapText="1"/>
    </xf>
    <xf numFmtId="0" fontId="40" fillId="7" borderId="0" xfId="0" applyFont="1" applyFill="1" applyBorder="1" applyAlignment="1" applyProtection="1">
      <alignment horizontal="center" vertical="center" wrapText="1"/>
    </xf>
    <xf numFmtId="44" fontId="50" fillId="7" borderId="0" xfId="0" applyNumberFormat="1" applyFont="1" applyFill="1" applyBorder="1" applyAlignment="1" applyProtection="1">
      <alignment horizontal="center" vertical="center"/>
    </xf>
    <xf numFmtId="166" fontId="50" fillId="7" borderId="0" xfId="0" applyNumberFormat="1" applyFont="1" applyFill="1" applyBorder="1" applyAlignment="1" applyProtection="1">
      <alignment vertical="center"/>
    </xf>
    <xf numFmtId="0" fontId="49" fillId="7" borderId="0" xfId="0" applyFont="1" applyFill="1" applyBorder="1" applyAlignment="1" applyProtection="1">
      <alignment horizontal="right" vertical="center"/>
    </xf>
    <xf numFmtId="166" fontId="50" fillId="7" borderId="0" xfId="0" applyNumberFormat="1" applyFont="1" applyFill="1" applyBorder="1" applyAlignment="1" applyProtection="1">
      <alignment horizontal="center" vertical="center"/>
    </xf>
    <xf numFmtId="44" fontId="48" fillId="7" borderId="0" xfId="0" applyNumberFormat="1" applyFont="1" applyFill="1" applyBorder="1" applyAlignment="1" applyProtection="1">
      <alignment horizontal="center" vertical="center"/>
    </xf>
    <xf numFmtId="0" fontId="5" fillId="7" borderId="0" xfId="0" applyFont="1" applyFill="1" applyBorder="1" applyProtection="1"/>
    <xf numFmtId="0" fontId="5" fillId="7" borderId="0" xfId="0" applyFont="1" applyFill="1" applyBorder="1" applyAlignment="1" applyProtection="1">
      <alignment horizontal="center" vertical="center"/>
    </xf>
    <xf numFmtId="0" fontId="51" fillId="7" borderId="0" xfId="0" applyFont="1" applyFill="1" applyBorder="1" applyAlignment="1" applyProtection="1">
      <alignment horizontal="right"/>
    </xf>
    <xf numFmtId="0" fontId="48" fillId="7" borderId="0" xfId="0" applyFont="1" applyFill="1" applyBorder="1" applyAlignment="1" applyProtection="1">
      <alignment horizontal="center" vertical="center"/>
    </xf>
    <xf numFmtId="0" fontId="40" fillId="15" borderId="0" xfId="0" applyFont="1" applyFill="1" applyBorder="1" applyAlignment="1" applyProtection="1">
      <alignment horizontal="center" vertical="center"/>
    </xf>
    <xf numFmtId="2" fontId="51" fillId="7" borderId="0" xfId="0" applyNumberFormat="1" applyFont="1" applyFill="1" applyBorder="1" applyAlignment="1" applyProtection="1">
      <alignment horizontal="center" vertical="center"/>
    </xf>
    <xf numFmtId="0" fontId="0" fillId="0" borderId="0" xfId="0" applyAlignment="1">
      <alignment horizontal="center"/>
    </xf>
    <xf numFmtId="0" fontId="0" fillId="0" borderId="0" xfId="0" applyAlignment="1">
      <alignment horizontal="center"/>
    </xf>
    <xf numFmtId="0" fontId="12" fillId="0" borderId="0" xfId="0" applyFont="1"/>
    <xf numFmtId="0" fontId="12" fillId="0" borderId="0" xfId="0" applyFont="1" applyAlignment="1">
      <alignment horizontal="center"/>
    </xf>
    <xf numFmtId="0" fontId="49" fillId="7" borderId="13" xfId="0" applyFont="1" applyFill="1" applyBorder="1" applyAlignment="1">
      <alignment horizontal="left" vertical="center"/>
    </xf>
    <xf numFmtId="0" fontId="40" fillId="16" borderId="14" xfId="0" applyFont="1" applyFill="1" applyBorder="1" applyAlignment="1">
      <alignment horizontal="center" vertical="center"/>
    </xf>
    <xf numFmtId="0" fontId="49" fillId="7" borderId="14" xfId="0" applyFont="1" applyFill="1" applyBorder="1" applyAlignment="1">
      <alignment horizontal="left" vertical="center"/>
    </xf>
    <xf numFmtId="0" fontId="51" fillId="14" borderId="15" xfId="0" applyFont="1" applyFill="1" applyBorder="1" applyAlignment="1" applyProtection="1">
      <alignment horizontal="center" vertical="center" wrapText="1"/>
      <protection locked="0"/>
    </xf>
    <xf numFmtId="0" fontId="48" fillId="14" borderId="15" xfId="0" applyFont="1" applyFill="1" applyBorder="1" applyAlignment="1" applyProtection="1">
      <alignment horizontal="center" vertical="center" wrapText="1"/>
      <protection locked="0"/>
    </xf>
    <xf numFmtId="0" fontId="11" fillId="14" borderId="15" xfId="0" applyFont="1" applyFill="1" applyBorder="1" applyAlignment="1" applyProtection="1">
      <alignment horizontal="center"/>
      <protection locked="0"/>
    </xf>
    <xf numFmtId="0" fontId="48" fillId="14" borderId="16" xfId="0" applyFont="1" applyFill="1" applyBorder="1" applyAlignment="1" applyProtection="1">
      <alignment horizontal="center" vertical="center" wrapText="1"/>
      <protection locked="0"/>
    </xf>
    <xf numFmtId="0" fontId="49" fillId="7" borderId="17" xfId="0" applyFont="1" applyFill="1" applyBorder="1" applyAlignment="1">
      <alignment horizontal="left" vertical="center"/>
    </xf>
    <xf numFmtId="0" fontId="40" fillId="16" borderId="18" xfId="0" applyFont="1" applyFill="1" applyBorder="1" applyAlignment="1">
      <alignment horizontal="center" vertical="center"/>
    </xf>
    <xf numFmtId="0" fontId="49" fillId="7" borderId="18" xfId="0" applyFont="1" applyFill="1" applyBorder="1" applyAlignment="1">
      <alignment horizontal="left" vertical="center"/>
    </xf>
    <xf numFmtId="0" fontId="48" fillId="14" borderId="19" xfId="0" applyFont="1" applyFill="1" applyBorder="1" applyAlignment="1" applyProtection="1">
      <alignment horizontal="center" vertical="center" wrapText="1"/>
      <protection locked="0"/>
    </xf>
    <xf numFmtId="0" fontId="48" fillId="14" borderId="20" xfId="0" applyFont="1" applyFill="1" applyBorder="1" applyAlignment="1" applyProtection="1">
      <alignment horizontal="center" vertical="center" wrapText="1"/>
      <protection locked="0"/>
    </xf>
    <xf numFmtId="0" fontId="49" fillId="7" borderId="14" xfId="0" applyFont="1" applyFill="1" applyBorder="1" applyAlignment="1" applyProtection="1">
      <alignment horizontal="left" vertical="center"/>
    </xf>
    <xf numFmtId="0" fontId="48" fillId="14" borderId="14" xfId="0" applyFont="1" applyFill="1" applyBorder="1" applyAlignment="1" applyProtection="1">
      <alignment horizontal="center" vertical="center" wrapText="1"/>
      <protection locked="0"/>
    </xf>
    <xf numFmtId="44" fontId="48" fillId="14" borderId="15" xfId="0" applyNumberFormat="1" applyFont="1" applyFill="1" applyBorder="1" applyAlignment="1" applyProtection="1">
      <alignment horizontal="center" vertical="center" wrapText="1"/>
      <protection locked="0"/>
    </xf>
    <xf numFmtId="44" fontId="48" fillId="14" borderId="14" xfId="0" applyNumberFormat="1" applyFont="1" applyFill="1" applyBorder="1" applyAlignment="1" applyProtection="1">
      <alignment horizontal="center" vertical="center" wrapText="1"/>
      <protection locked="0"/>
    </xf>
    <xf numFmtId="0" fontId="11" fillId="14" borderId="15" xfId="0" applyFont="1" applyFill="1" applyBorder="1" applyAlignment="1" applyProtection="1">
      <alignment horizontal="center" wrapText="1"/>
      <protection locked="0"/>
    </xf>
    <xf numFmtId="0" fontId="11" fillId="14" borderId="14" xfId="0" applyFont="1" applyFill="1" applyBorder="1" applyAlignment="1" applyProtection="1">
      <alignment horizontal="center" wrapText="1"/>
      <protection locked="0"/>
    </xf>
    <xf numFmtId="0" fontId="51" fillId="7" borderId="14" xfId="0" applyFont="1" applyFill="1" applyBorder="1" applyAlignment="1" applyProtection="1">
      <alignment horizontal="left" vertical="center"/>
    </xf>
    <xf numFmtId="0" fontId="0" fillId="0" borderId="14" xfId="0" applyBorder="1"/>
    <xf numFmtId="0" fontId="0" fillId="0" borderId="14" xfId="0" applyFill="1" applyBorder="1"/>
    <xf numFmtId="44" fontId="40" fillId="17" borderId="0" xfId="0" applyNumberFormat="1" applyFont="1" applyFill="1" applyBorder="1" applyAlignment="1" applyProtection="1">
      <alignment horizontal="left" vertical="center"/>
    </xf>
    <xf numFmtId="44" fontId="40" fillId="16" borderId="0" xfId="0" applyNumberFormat="1" applyFont="1" applyFill="1" applyBorder="1" applyAlignment="1" applyProtection="1">
      <alignment horizontal="center" vertical="center"/>
    </xf>
    <xf numFmtId="4" fontId="40" fillId="16" borderId="0" xfId="0" applyNumberFormat="1" applyFont="1" applyFill="1" applyBorder="1" applyAlignment="1" applyProtection="1">
      <alignment horizontal="center" vertical="center"/>
    </xf>
    <xf numFmtId="2" fontId="39" fillId="16" borderId="15" xfId="0" applyNumberFormat="1" applyFont="1" applyFill="1" applyBorder="1" applyAlignment="1" applyProtection="1">
      <alignment horizontal="center" vertical="center"/>
    </xf>
    <xf numFmtId="2" fontId="39" fillId="16" borderId="16" xfId="0" applyNumberFormat="1" applyFont="1" applyFill="1" applyBorder="1" applyAlignment="1" applyProtection="1">
      <alignment horizontal="center" vertical="center"/>
    </xf>
    <xf numFmtId="166" fontId="39" fillId="16" borderId="16" xfId="0" applyNumberFormat="1" applyFont="1" applyFill="1" applyBorder="1" applyAlignment="1">
      <alignment horizontal="center" vertical="center"/>
    </xf>
    <xf numFmtId="44" fontId="39" fillId="16" borderId="16" xfId="0" applyNumberFormat="1" applyFont="1" applyFill="1" applyBorder="1" applyAlignment="1" applyProtection="1">
      <alignment horizontal="center" vertical="center"/>
    </xf>
    <xf numFmtId="10" fontId="39" fillId="16" borderId="16" xfId="0" applyNumberFormat="1" applyFont="1" applyFill="1" applyBorder="1" applyAlignment="1">
      <alignment horizontal="center" vertical="center"/>
    </xf>
    <xf numFmtId="44" fontId="39" fillId="16" borderId="16" xfId="0" applyNumberFormat="1" applyFont="1" applyFill="1" applyBorder="1" applyAlignment="1">
      <alignment horizontal="center" vertical="center"/>
    </xf>
    <xf numFmtId="0" fontId="39" fillId="16" borderId="14" xfId="0" applyNumberFormat="1" applyFont="1" applyFill="1" applyBorder="1" applyAlignment="1">
      <alignment horizontal="center" vertical="center"/>
    </xf>
    <xf numFmtId="44" fontId="39" fillId="16" borderId="14" xfId="0" applyNumberFormat="1" applyFont="1" applyFill="1" applyBorder="1" applyAlignment="1">
      <alignment horizontal="center" vertical="center"/>
    </xf>
    <xf numFmtId="0" fontId="40" fillId="15" borderId="14" xfId="9" applyFont="1" applyFill="1" applyBorder="1" applyAlignment="1">
      <alignment horizontal="center" vertical="center"/>
    </xf>
    <xf numFmtId="0" fontId="40" fillId="15" borderId="15" xfId="9" applyFont="1" applyFill="1" applyBorder="1" applyAlignment="1">
      <alignment horizontal="center" vertical="center" wrapText="1"/>
    </xf>
    <xf numFmtId="49" fontId="46" fillId="0" borderId="14" xfId="9" applyNumberFormat="1" applyFont="1" applyBorder="1" applyAlignment="1">
      <alignment horizontal="center" vertical="center"/>
    </xf>
    <xf numFmtId="49" fontId="46" fillId="0" borderId="14" xfId="9" applyNumberFormat="1" applyFont="1" applyFill="1" applyBorder="1" applyAlignment="1">
      <alignment horizontal="center" vertical="center"/>
    </xf>
    <xf numFmtId="0" fontId="40" fillId="16" borderId="15" xfId="9" applyFont="1" applyFill="1" applyBorder="1" applyAlignment="1">
      <alignment horizontal="right" vertical="center"/>
    </xf>
    <xf numFmtId="44" fontId="40" fillId="16" borderId="14" xfId="10" applyFont="1" applyFill="1" applyBorder="1" applyAlignment="1">
      <alignment vertical="center"/>
    </xf>
    <xf numFmtId="0" fontId="48" fillId="14" borderId="15" xfId="9" quotePrefix="1" applyFont="1" applyFill="1" applyBorder="1" applyAlignment="1" applyProtection="1">
      <alignment horizontal="right" vertical="center"/>
      <protection locked="0"/>
    </xf>
    <xf numFmtId="44" fontId="48" fillId="14" borderId="14" xfId="9" applyNumberFormat="1" applyFont="1" applyFill="1" applyBorder="1" applyAlignment="1" applyProtection="1">
      <alignment horizontal="right" vertical="center"/>
      <protection locked="0"/>
    </xf>
    <xf numFmtId="0" fontId="48" fillId="14" borderId="15" xfId="9" applyFont="1" applyFill="1" applyBorder="1" applyAlignment="1" applyProtection="1">
      <alignment horizontal="right" vertical="center"/>
      <protection locked="0"/>
    </xf>
    <xf numFmtId="0" fontId="48" fillId="14" borderId="15" xfId="9" applyFont="1" applyFill="1" applyBorder="1" applyAlignment="1" applyProtection="1">
      <alignment horizontal="right"/>
      <protection locked="0"/>
    </xf>
    <xf numFmtId="44" fontId="48" fillId="14" borderId="14" xfId="9" applyNumberFormat="1" applyFont="1" applyFill="1" applyBorder="1" applyAlignment="1" applyProtection="1">
      <alignment horizontal="right"/>
      <protection locked="0"/>
    </xf>
    <xf numFmtId="44" fontId="40" fillId="16" borderId="16" xfId="10" applyFont="1" applyFill="1" applyBorder="1" applyAlignment="1">
      <alignment vertical="center"/>
    </xf>
    <xf numFmtId="0" fontId="40" fillId="15" borderId="14" xfId="9" applyFont="1" applyFill="1" applyBorder="1" applyAlignment="1">
      <alignment horizontal="center" vertical="center" wrapText="1"/>
    </xf>
    <xf numFmtId="0" fontId="40" fillId="15" borderId="16" xfId="9" applyFont="1" applyFill="1" applyBorder="1" applyAlignment="1">
      <alignment horizontal="center" vertical="center" wrapText="1"/>
    </xf>
    <xf numFmtId="0" fontId="52" fillId="16" borderId="15" xfId="9" quotePrefix="1" applyFont="1" applyFill="1" applyBorder="1" applyAlignment="1" applyProtection="1">
      <alignment horizontal="right" vertical="center"/>
    </xf>
    <xf numFmtId="44" fontId="48" fillId="14" borderId="16" xfId="9" applyNumberFormat="1" applyFont="1" applyFill="1" applyBorder="1" applyAlignment="1" applyProtection="1">
      <alignment horizontal="right" vertical="center"/>
      <protection locked="0"/>
    </xf>
    <xf numFmtId="44" fontId="48" fillId="14" borderId="16" xfId="9" applyNumberFormat="1" applyFont="1" applyFill="1" applyBorder="1" applyAlignment="1" applyProtection="1">
      <alignment horizontal="right"/>
      <protection locked="0"/>
    </xf>
    <xf numFmtId="0" fontId="44" fillId="7" borderId="0" xfId="9" applyFont="1" applyFill="1" applyAlignment="1">
      <alignment horizontal="center"/>
    </xf>
    <xf numFmtId="0" fontId="45" fillId="15" borderId="8" xfId="0" applyFont="1" applyFill="1" applyBorder="1" applyAlignment="1" applyProtection="1">
      <alignment horizontal="center" vertical="center" wrapText="1"/>
      <protection locked="0"/>
    </xf>
    <xf numFmtId="0" fontId="11" fillId="7" borderId="0" xfId="0" applyFont="1" applyFill="1" applyBorder="1" applyAlignment="1" applyProtection="1">
      <alignment wrapText="1"/>
      <protection locked="0"/>
    </xf>
    <xf numFmtId="0" fontId="11" fillId="7" borderId="14" xfId="0" applyFont="1" applyFill="1" applyBorder="1" applyAlignment="1" applyProtection="1">
      <alignment wrapText="1"/>
      <protection locked="0"/>
    </xf>
    <xf numFmtId="0" fontId="11" fillId="7" borderId="14" xfId="0" applyFont="1" applyFill="1" applyBorder="1" applyProtection="1">
      <protection locked="0"/>
    </xf>
    <xf numFmtId="0" fontId="0" fillId="7" borderId="14" xfId="0" applyFill="1" applyBorder="1"/>
    <xf numFmtId="0" fontId="45" fillId="15" borderId="0" xfId="0" applyFont="1" applyFill="1" applyBorder="1" applyAlignment="1" applyProtection="1">
      <alignment horizontal="center" vertical="center" wrapText="1"/>
      <protection locked="0"/>
    </xf>
    <xf numFmtId="0" fontId="5" fillId="13" borderId="0" xfId="0" applyFont="1" applyFill="1"/>
    <xf numFmtId="2" fontId="39" fillId="16" borderId="14" xfId="0" applyNumberFormat="1" applyFont="1" applyFill="1" applyBorder="1" applyAlignment="1" applyProtection="1">
      <alignment horizontal="center"/>
    </xf>
    <xf numFmtId="0" fontId="40" fillId="15" borderId="0" xfId="0" applyFont="1" applyFill="1" applyBorder="1" applyAlignment="1">
      <alignment horizontal="center" vertical="center"/>
    </xf>
    <xf numFmtId="0" fontId="8" fillId="0" borderId="0" xfId="9" applyFont="1" applyFill="1" applyAlignment="1">
      <alignment horizontal="center"/>
    </xf>
    <xf numFmtId="2" fontId="48" fillId="14" borderId="19" xfId="0" applyNumberFormat="1" applyFont="1" applyFill="1" applyBorder="1" applyAlignment="1" applyProtection="1">
      <alignment horizontal="center" vertical="center" wrapText="1"/>
      <protection locked="0"/>
    </xf>
    <xf numFmtId="0" fontId="11" fillId="13" borderId="0" xfId="195" applyFill="1"/>
    <xf numFmtId="0" fontId="8" fillId="7" borderId="0" xfId="9" applyFont="1" applyFill="1" applyBorder="1" applyAlignment="1" applyProtection="1">
      <alignment wrapText="1"/>
      <protection locked="0"/>
    </xf>
    <xf numFmtId="0" fontId="0" fillId="0" borderId="0" xfId="0" applyAlignment="1">
      <alignment horizontal="center"/>
    </xf>
    <xf numFmtId="0" fontId="37" fillId="7" borderId="0" xfId="0" applyFont="1" applyFill="1" applyAlignment="1">
      <alignment horizontal="left" vertical="center"/>
    </xf>
    <xf numFmtId="0" fontId="8" fillId="7" borderId="0" xfId="9" applyFont="1" applyFill="1" applyBorder="1" applyAlignment="1" applyProtection="1">
      <alignment horizontal="center" wrapText="1"/>
      <protection locked="0"/>
    </xf>
    <xf numFmtId="0" fontId="60" fillId="19" borderId="21" xfId="0" applyFont="1" applyFill="1" applyBorder="1" applyAlignment="1">
      <alignment horizontal="center" vertical="center"/>
    </xf>
    <xf numFmtId="0" fontId="60" fillId="19" borderId="21" xfId="0" applyFont="1" applyFill="1" applyBorder="1" applyAlignment="1">
      <alignment horizontal="center" vertical="center" wrapText="1"/>
    </xf>
    <xf numFmtId="0" fontId="60" fillId="19" borderId="25" xfId="0" applyFont="1" applyFill="1" applyBorder="1" applyAlignment="1">
      <alignment horizontal="center" vertical="center"/>
    </xf>
    <xf numFmtId="0" fontId="8" fillId="7" borderId="0" xfId="9" applyFont="1" applyFill="1" applyAlignment="1">
      <alignment horizontal="center" wrapText="1"/>
    </xf>
    <xf numFmtId="0" fontId="40" fillId="15" borderId="23" xfId="9" applyFont="1" applyFill="1" applyBorder="1" applyAlignment="1">
      <alignment horizontal="center" vertical="center" wrapText="1"/>
    </xf>
    <xf numFmtId="44" fontId="48" fillId="18" borderId="26" xfId="0" applyNumberFormat="1" applyFont="1" applyFill="1" applyBorder="1" applyAlignment="1" applyProtection="1">
      <alignment horizontal="right" vertical="center" wrapText="1"/>
      <protection locked="0"/>
    </xf>
    <xf numFmtId="44" fontId="48" fillId="18" borderId="26" xfId="0" applyNumberFormat="1" applyFont="1" applyFill="1" applyBorder="1" applyAlignment="1" applyProtection="1">
      <alignment horizontal="right" wrapText="1"/>
      <protection locked="0"/>
    </xf>
    <xf numFmtId="0" fontId="61" fillId="20" borderId="0" xfId="0" applyFont="1" applyFill="1" applyAlignment="1">
      <alignment horizontal="center" wrapText="1"/>
    </xf>
    <xf numFmtId="0" fontId="60" fillId="19" borderId="27" xfId="0" applyFont="1" applyFill="1" applyBorder="1" applyAlignment="1">
      <alignment horizontal="center" vertical="center" wrapText="1"/>
    </xf>
    <xf numFmtId="0" fontId="52" fillId="16" borderId="0" xfId="9" quotePrefix="1" applyFont="1" applyFill="1" applyBorder="1" applyAlignment="1" applyProtection="1">
      <alignment horizontal="right" vertical="center"/>
    </xf>
    <xf numFmtId="164" fontId="52" fillId="16" borderId="0" xfId="9" quotePrefix="1" applyNumberFormat="1" applyFont="1" applyFill="1" applyBorder="1" applyAlignment="1" applyProtection="1">
      <alignment horizontal="right" vertical="center"/>
    </xf>
    <xf numFmtId="2" fontId="48" fillId="18" borderId="29" xfId="0" applyNumberFormat="1" applyFont="1" applyFill="1" applyBorder="1" applyAlignment="1" applyProtection="1">
      <alignment horizontal="center" vertical="center" wrapText="1"/>
      <protection locked="0"/>
    </xf>
    <xf numFmtId="0" fontId="8" fillId="7" borderId="0" xfId="9" applyFont="1" applyFill="1" applyAlignment="1">
      <alignment horizontal="center"/>
    </xf>
    <xf numFmtId="0" fontId="15" fillId="7" borderId="0" xfId="9" applyFont="1" applyFill="1" applyAlignment="1">
      <alignment horizontal="center" vertical="center"/>
    </xf>
    <xf numFmtId="0" fontId="15" fillId="7" borderId="31" xfId="9" applyFont="1" applyFill="1" applyBorder="1" applyAlignment="1">
      <alignment horizontal="center" vertical="center"/>
    </xf>
    <xf numFmtId="0" fontId="16" fillId="21" borderId="1" xfId="0" applyFont="1" applyFill="1" applyBorder="1" applyAlignment="1">
      <alignment horizontal="center" vertical="center" wrapText="1"/>
    </xf>
    <xf numFmtId="0" fontId="0" fillId="21" borderId="2" xfId="0" applyFill="1" applyBorder="1" applyAlignment="1">
      <alignment horizontal="center" vertical="center"/>
    </xf>
    <xf numFmtId="0" fontId="60" fillId="19" borderId="35" xfId="0" applyFont="1" applyFill="1" applyBorder="1" applyAlignment="1">
      <alignment horizontal="center" vertical="center" wrapText="1"/>
    </xf>
    <xf numFmtId="44" fontId="62" fillId="18" borderId="0" xfId="0" applyNumberFormat="1" applyFont="1" applyFill="1" applyBorder="1" applyAlignment="1" applyProtection="1">
      <alignment horizontal="center" vertical="center" wrapText="1"/>
    </xf>
    <xf numFmtId="0" fontId="40" fillId="15" borderId="24" xfId="9" applyFont="1" applyFill="1" applyBorder="1" applyAlignment="1">
      <alignment horizontal="center" vertical="center" wrapText="1"/>
    </xf>
    <xf numFmtId="0" fontId="8" fillId="7" borderId="0" xfId="9" applyFont="1" applyFill="1" applyBorder="1" applyAlignment="1">
      <alignment horizontal="center"/>
    </xf>
    <xf numFmtId="0" fontId="8" fillId="7" borderId="0" xfId="9" applyFont="1" applyFill="1" applyAlignment="1">
      <alignment horizontal="center"/>
    </xf>
    <xf numFmtId="2" fontId="52" fillId="6" borderId="15" xfId="9" quotePrefix="1" applyNumberFormat="1" applyFont="1" applyFill="1" applyBorder="1" applyAlignment="1" applyProtection="1">
      <alignment horizontal="right" vertical="center"/>
    </xf>
    <xf numFmtId="2" fontId="40" fillId="16" borderId="15" xfId="9" applyNumberFormat="1" applyFont="1" applyFill="1" applyBorder="1" applyAlignment="1">
      <alignment horizontal="right" vertical="center"/>
    </xf>
    <xf numFmtId="2" fontId="52" fillId="16" borderId="15" xfId="9" quotePrefix="1" applyNumberFormat="1" applyFont="1" applyFill="1" applyBorder="1" applyAlignment="1" applyProtection="1">
      <alignment horizontal="right" vertical="center"/>
    </xf>
    <xf numFmtId="0" fontId="65" fillId="7" borderId="0" xfId="9" applyFont="1" applyFill="1"/>
    <xf numFmtId="0" fontId="65" fillId="13" borderId="0" xfId="9" applyFont="1" applyFill="1"/>
    <xf numFmtId="0" fontId="8" fillId="7" borderId="18" xfId="9" applyFont="1" applyFill="1" applyBorder="1"/>
    <xf numFmtId="0" fontId="40" fillId="7" borderId="36" xfId="9" applyFont="1" applyFill="1" applyBorder="1" applyAlignment="1">
      <alignment horizontal="right" vertical="center"/>
    </xf>
    <xf numFmtId="44" fontId="48" fillId="7" borderId="14" xfId="9" applyNumberFormat="1" applyFont="1" applyFill="1" applyBorder="1" applyAlignment="1" applyProtection="1">
      <alignment horizontal="right" vertical="center" wrapText="1"/>
      <protection locked="0"/>
    </xf>
    <xf numFmtId="44" fontId="48" fillId="7" borderId="23" xfId="9" applyNumberFormat="1" applyFont="1" applyFill="1" applyBorder="1" applyAlignment="1" applyProtection="1">
      <alignment horizontal="right" vertical="center" wrapText="1"/>
      <protection locked="0"/>
    </xf>
    <xf numFmtId="0" fontId="44" fillId="13" borderId="0" xfId="9" applyFont="1" applyFill="1"/>
    <xf numFmtId="0" fontId="0" fillId="13" borderId="0" xfId="0" applyFont="1" applyFill="1"/>
    <xf numFmtId="0" fontId="44" fillId="13" borderId="0" xfId="9" applyFont="1" applyFill="1" applyAlignment="1">
      <alignment horizontal="center"/>
    </xf>
    <xf numFmtId="44" fontId="48" fillId="22" borderId="26" xfId="0" applyNumberFormat="1" applyFont="1" applyFill="1" applyBorder="1" applyAlignment="1" applyProtection="1">
      <alignment horizontal="right" vertical="center" wrapText="1"/>
      <protection locked="0"/>
    </xf>
    <xf numFmtId="44" fontId="48" fillId="14" borderId="15" xfId="9" applyNumberFormat="1" applyFont="1" applyFill="1" applyBorder="1" applyAlignment="1" applyProtection="1">
      <alignment horizontal="right" vertical="center"/>
      <protection locked="0"/>
    </xf>
    <xf numFmtId="44" fontId="48" fillId="14" borderId="15" xfId="9" applyNumberFormat="1" applyFont="1" applyFill="1" applyBorder="1" applyAlignment="1" applyProtection="1">
      <alignment horizontal="right"/>
      <protection locked="0"/>
    </xf>
    <xf numFmtId="0" fontId="60" fillId="19" borderId="38" xfId="0" applyFont="1" applyFill="1" applyBorder="1" applyAlignment="1">
      <alignment horizontal="center" vertical="center" wrapText="1"/>
    </xf>
    <xf numFmtId="0" fontId="21" fillId="13" borderId="0" xfId="9" applyFont="1" applyFill="1" applyAlignment="1">
      <alignment horizontal="center" vertical="top"/>
    </xf>
    <xf numFmtId="0" fontId="0" fillId="0" borderId="0" xfId="0" applyAlignment="1">
      <alignment horizontal="center"/>
    </xf>
    <xf numFmtId="0" fontId="37" fillId="7" borderId="0" xfId="0" applyFont="1" applyFill="1" applyAlignment="1">
      <alignment horizontal="left" vertical="center"/>
    </xf>
    <xf numFmtId="0" fontId="66" fillId="19" borderId="0" xfId="0" applyFont="1" applyFill="1" applyAlignment="1">
      <alignment horizontal="center" vertical="center" wrapText="1"/>
    </xf>
    <xf numFmtId="0" fontId="8" fillId="7" borderId="0" xfId="9" applyFont="1" applyFill="1" applyBorder="1" applyAlignment="1">
      <alignment horizontal="center"/>
    </xf>
    <xf numFmtId="0" fontId="35" fillId="15" borderId="0" xfId="0" applyFont="1" applyFill="1" applyAlignment="1">
      <alignment horizontal="left" vertical="center" wrapText="1"/>
    </xf>
    <xf numFmtId="0" fontId="61" fillId="0" borderId="0" xfId="0" applyFont="1" applyAlignment="1">
      <alignment horizontal="center"/>
    </xf>
    <xf numFmtId="0" fontId="40" fillId="15" borderId="23" xfId="9" applyFont="1" applyFill="1" applyBorder="1" applyAlignment="1">
      <alignment horizontal="center" vertical="center"/>
    </xf>
    <xf numFmtId="0" fontId="44" fillId="7" borderId="0" xfId="9" applyFont="1" applyFill="1" applyAlignment="1" applyProtection="1">
      <alignment wrapText="1"/>
      <protection locked="0"/>
    </xf>
    <xf numFmtId="44" fontId="67" fillId="18" borderId="31" xfId="0" applyNumberFormat="1" applyFont="1" applyFill="1" applyBorder="1" applyAlignment="1" applyProtection="1">
      <alignment horizontal="center" vertical="center" wrapText="1"/>
      <protection locked="0"/>
    </xf>
    <xf numFmtId="2" fontId="48" fillId="18" borderId="1" xfId="0" quotePrefix="1" applyNumberFormat="1" applyFont="1" applyFill="1" applyBorder="1" applyAlignment="1" applyProtection="1">
      <alignment horizontal="center" vertical="center" wrapText="1"/>
    </xf>
    <xf numFmtId="44" fontId="67" fillId="18" borderId="1" xfId="0" applyNumberFormat="1" applyFont="1" applyFill="1" applyBorder="1" applyAlignment="1" applyProtection="1">
      <alignment horizontal="center" vertical="center" wrapText="1"/>
      <protection locked="0"/>
    </xf>
    <xf numFmtId="2" fontId="48" fillId="18" borderId="1" xfId="0" quotePrefix="1" applyNumberFormat="1" applyFont="1" applyFill="1" applyBorder="1" applyAlignment="1" applyProtection="1">
      <alignment horizontal="center" vertical="center" wrapText="1"/>
      <protection locked="0"/>
    </xf>
    <xf numFmtId="39" fontId="52" fillId="16" borderId="1" xfId="9" quotePrefix="1" applyNumberFormat="1" applyFont="1" applyFill="1" applyBorder="1" applyAlignment="1" applyProtection="1">
      <alignment horizontal="right" vertical="center"/>
    </xf>
    <xf numFmtId="0" fontId="60" fillId="22" borderId="37" xfId="0" applyFont="1" applyFill="1" applyBorder="1" applyAlignment="1">
      <alignment vertical="center" wrapText="1"/>
    </xf>
    <xf numFmtId="44" fontId="48" fillId="7" borderId="14" xfId="9" applyNumberFormat="1" applyFont="1" applyFill="1" applyBorder="1" applyAlignment="1" applyProtection="1">
      <alignment horizontal="right" vertical="center"/>
      <protection locked="0"/>
    </xf>
    <xf numFmtId="44" fontId="48" fillId="7" borderId="14" xfId="9" applyNumberFormat="1" applyFont="1" applyFill="1" applyBorder="1" applyAlignment="1" applyProtection="1">
      <alignment horizontal="right"/>
      <protection locked="0"/>
    </xf>
    <xf numFmtId="44" fontId="48" fillId="22" borderId="28" xfId="0" applyNumberFormat="1" applyFont="1" applyFill="1" applyBorder="1" applyAlignment="1" applyProtection="1">
      <alignment horizontal="right" vertical="center" wrapText="1"/>
      <protection locked="0"/>
    </xf>
    <xf numFmtId="0" fontId="60" fillId="22" borderId="21" xfId="0" applyFont="1" applyFill="1" applyBorder="1" applyAlignment="1">
      <alignment horizontal="center" vertical="center" wrapText="1"/>
    </xf>
    <xf numFmtId="44" fontId="48" fillId="22" borderId="26" xfId="0" applyNumberFormat="1" applyFont="1" applyFill="1" applyBorder="1" applyAlignment="1" applyProtection="1">
      <alignment horizontal="right" wrapText="1"/>
      <protection locked="0"/>
    </xf>
    <xf numFmtId="0" fontId="0" fillId="22" borderId="0" xfId="0" applyFont="1" applyFill="1" applyAlignment="1">
      <alignment horizontal="left" vertical="center" wrapText="1"/>
    </xf>
    <xf numFmtId="0" fontId="12" fillId="22" borderId="0" xfId="0" applyFont="1" applyFill="1" applyAlignment="1">
      <alignment horizontal="left" vertical="center" wrapText="1"/>
    </xf>
    <xf numFmtId="0" fontId="61" fillId="0" borderId="0" xfId="0" applyFont="1"/>
    <xf numFmtId="0" fontId="61" fillId="20" borderId="0" xfId="0" applyFont="1" applyFill="1" applyAlignment="1">
      <alignment horizontal="center"/>
    </xf>
    <xf numFmtId="0" fontId="61" fillId="20" borderId="0" xfId="0" applyFont="1" applyFill="1" applyAlignment="1">
      <alignment horizontal="center"/>
    </xf>
    <xf numFmtId="0" fontId="51" fillId="22" borderId="0" xfId="0" applyFont="1" applyFill="1" applyAlignment="1">
      <alignment horizontal="left" vertical="center" wrapText="1"/>
    </xf>
    <xf numFmtId="44" fontId="67" fillId="18" borderId="0" xfId="0" applyNumberFormat="1" applyFont="1" applyFill="1" applyAlignment="1">
      <alignment horizontal="center" vertical="center" wrapText="1"/>
    </xf>
    <xf numFmtId="0" fontId="60" fillId="19" borderId="23" xfId="0" applyFont="1" applyFill="1" applyBorder="1" applyAlignment="1">
      <alignment horizontal="center" vertical="center" wrapText="1"/>
    </xf>
    <xf numFmtId="0" fontId="60" fillId="19" borderId="6" xfId="0" applyFont="1" applyFill="1" applyBorder="1" applyAlignment="1">
      <alignment horizontal="center" vertical="center" wrapText="1"/>
    </xf>
    <xf numFmtId="0" fontId="48" fillId="18" borderId="41" xfId="0" applyFont="1" applyFill="1" applyBorder="1" applyAlignment="1" applyProtection="1">
      <alignment horizontal="right" vertical="center"/>
      <protection locked="0"/>
    </xf>
    <xf numFmtId="44" fontId="48" fillId="18" borderId="41" xfId="0" applyNumberFormat="1" applyFont="1" applyFill="1" applyBorder="1" applyAlignment="1" applyProtection="1">
      <alignment horizontal="right" vertical="center"/>
      <protection locked="0"/>
    </xf>
    <xf numFmtId="0" fontId="48" fillId="18" borderId="41" xfId="0" applyFont="1" applyFill="1" applyBorder="1" applyAlignment="1" applyProtection="1">
      <alignment horizontal="right"/>
      <protection locked="0"/>
    </xf>
    <xf numFmtId="44" fontId="48" fillId="18" borderId="41" xfId="0" applyNumberFormat="1" applyFont="1" applyFill="1" applyBorder="1" applyAlignment="1" applyProtection="1">
      <alignment horizontal="right"/>
      <protection locked="0"/>
    </xf>
    <xf numFmtId="0" fontId="60" fillId="19" borderId="26" xfId="0" applyFont="1" applyFill="1" applyBorder="1" applyAlignment="1">
      <alignment horizontal="center" vertical="center"/>
    </xf>
    <xf numFmtId="0" fontId="60" fillId="17" borderId="41" xfId="0" applyFont="1" applyFill="1" applyBorder="1" applyAlignment="1">
      <alignment horizontal="right" vertical="center"/>
    </xf>
    <xf numFmtId="44" fontId="60" fillId="17" borderId="41" xfId="0" applyNumberFormat="1" applyFont="1" applyFill="1" applyBorder="1" applyAlignment="1">
      <alignment vertical="center"/>
    </xf>
    <xf numFmtId="44" fontId="60" fillId="17" borderId="26" xfId="0" applyNumberFormat="1" applyFont="1" applyFill="1" applyBorder="1" applyAlignment="1">
      <alignment vertical="center"/>
    </xf>
    <xf numFmtId="44" fontId="48" fillId="20" borderId="26" xfId="0" applyNumberFormat="1" applyFont="1" applyFill="1" applyBorder="1" applyAlignment="1" applyProtection="1">
      <alignment horizontal="right" vertical="center" wrapText="1"/>
      <protection locked="0"/>
    </xf>
    <xf numFmtId="0" fontId="60" fillId="19" borderId="43" xfId="0" applyFont="1" applyFill="1" applyBorder="1" applyAlignment="1">
      <alignment vertical="center" wrapText="1"/>
    </xf>
    <xf numFmtId="0" fontId="60" fillId="19" borderId="42" xfId="0" applyFont="1" applyFill="1" applyBorder="1" applyAlignment="1">
      <alignment horizontal="center" vertical="center"/>
    </xf>
    <xf numFmtId="44" fontId="48" fillId="20" borderId="0" xfId="0" applyNumberFormat="1" applyFont="1" applyFill="1" applyBorder="1" applyAlignment="1" applyProtection="1">
      <alignment horizontal="right" vertical="center" wrapText="1"/>
      <protection locked="0"/>
    </xf>
    <xf numFmtId="0" fontId="60" fillId="22" borderId="0" xfId="0" applyFont="1" applyFill="1" applyBorder="1" applyAlignment="1">
      <alignment horizontal="center" vertical="center"/>
    </xf>
    <xf numFmtId="0" fontId="60" fillId="22" borderId="0" xfId="0" applyFont="1" applyFill="1" applyBorder="1" applyAlignment="1">
      <alignment horizontal="right" vertical="center"/>
    </xf>
    <xf numFmtId="44" fontId="60" fillId="22" borderId="0" xfId="0" applyNumberFormat="1" applyFont="1" applyFill="1" applyBorder="1" applyAlignment="1">
      <alignment vertical="center"/>
    </xf>
    <xf numFmtId="44" fontId="40" fillId="7" borderId="0" xfId="10" applyFont="1" applyFill="1" applyBorder="1" applyAlignment="1">
      <alignment vertical="center"/>
    </xf>
    <xf numFmtId="44" fontId="48" fillId="22" borderId="0" xfId="0" applyNumberFormat="1" applyFont="1" applyFill="1" applyBorder="1" applyAlignment="1" applyProtection="1">
      <alignment horizontal="right" vertical="center" wrapText="1"/>
      <protection locked="0"/>
    </xf>
    <xf numFmtId="0" fontId="40" fillId="7" borderId="0" xfId="9" applyFont="1" applyFill="1" applyBorder="1" applyAlignment="1">
      <alignment horizontal="right" vertical="center"/>
    </xf>
    <xf numFmtId="0" fontId="40" fillId="7" borderId="0" xfId="9" applyFont="1" applyFill="1" applyBorder="1" applyAlignment="1">
      <alignment horizontal="center" vertical="center"/>
    </xf>
    <xf numFmtId="44" fontId="48" fillId="7" borderId="0" xfId="9" applyNumberFormat="1" applyFont="1" applyFill="1" applyBorder="1" applyAlignment="1" applyProtection="1">
      <alignment horizontal="right" vertical="center" wrapText="1"/>
      <protection locked="0"/>
    </xf>
    <xf numFmtId="0" fontId="0" fillId="0" borderId="0" xfId="0" applyFont="1"/>
    <xf numFmtId="0" fontId="48" fillId="14" borderId="14" xfId="9" applyFont="1" applyFill="1" applyBorder="1" applyAlignment="1" applyProtection="1">
      <alignment horizontal="right" vertical="center"/>
      <protection locked="0"/>
    </xf>
    <xf numFmtId="0" fontId="60" fillId="19" borderId="41" xfId="0" applyFont="1" applyFill="1" applyBorder="1" applyAlignment="1">
      <alignment horizontal="center" vertical="center" wrapText="1"/>
    </xf>
    <xf numFmtId="49" fontId="68" fillId="0" borderId="26" xfId="0" applyNumberFormat="1" applyFont="1" applyBorder="1" applyAlignment="1">
      <alignment horizontal="center" vertical="center"/>
    </xf>
    <xf numFmtId="44" fontId="48" fillId="18" borderId="26" xfId="0" applyNumberFormat="1" applyFont="1" applyFill="1" applyBorder="1" applyAlignment="1" applyProtection="1">
      <alignment horizontal="right" vertical="center"/>
      <protection locked="0"/>
    </xf>
    <xf numFmtId="44" fontId="48" fillId="18" borderId="26" xfId="0" applyNumberFormat="1" applyFont="1" applyFill="1" applyBorder="1" applyAlignment="1" applyProtection="1">
      <alignment horizontal="right"/>
      <protection locked="0"/>
    </xf>
    <xf numFmtId="0" fontId="60" fillId="19" borderId="46" xfId="0" applyFont="1" applyFill="1" applyBorder="1" applyAlignment="1">
      <alignment horizontal="center" vertical="center" wrapText="1"/>
    </xf>
    <xf numFmtId="0" fontId="28" fillId="7" borderId="0" xfId="0" applyFont="1" applyFill="1" applyBorder="1" applyAlignment="1">
      <alignment horizontal="center" vertical="center" wrapText="1"/>
    </xf>
    <xf numFmtId="0" fontId="60" fillId="22" borderId="0" xfId="0" applyFont="1" applyFill="1" applyBorder="1" applyAlignment="1">
      <alignment horizontal="center" vertical="center" wrapText="1"/>
    </xf>
    <xf numFmtId="44" fontId="48" fillId="22" borderId="0" xfId="0" applyNumberFormat="1" applyFont="1" applyFill="1" applyBorder="1" applyAlignment="1" applyProtection="1">
      <alignment horizontal="right" wrapText="1"/>
      <protection locked="0"/>
    </xf>
    <xf numFmtId="0" fontId="60" fillId="19" borderId="43" xfId="0" applyFont="1" applyFill="1" applyBorder="1" applyAlignment="1">
      <alignment horizontal="center" vertical="center" wrapText="1"/>
    </xf>
    <xf numFmtId="49" fontId="68" fillId="0" borderId="21" xfId="0" applyNumberFormat="1" applyFont="1" applyBorder="1" applyAlignment="1">
      <alignment horizontal="center" vertical="center"/>
    </xf>
    <xf numFmtId="0" fontId="61" fillId="20" borderId="0" xfId="0" applyFont="1" applyFill="1" applyAlignment="1" applyProtection="1">
      <alignment horizontal="center"/>
      <protection locked="0"/>
    </xf>
    <xf numFmtId="0" fontId="61" fillId="20" borderId="0" xfId="0" applyFont="1" applyFill="1"/>
    <xf numFmtId="44" fontId="62" fillId="22" borderId="0" xfId="0" applyNumberFormat="1" applyFont="1" applyFill="1" applyBorder="1" applyAlignment="1" applyProtection="1">
      <alignment horizontal="center" vertical="center" wrapText="1"/>
    </xf>
    <xf numFmtId="0" fontId="52" fillId="7" borderId="0" xfId="9" quotePrefix="1" applyFont="1" applyFill="1" applyBorder="1" applyAlignment="1" applyProtection="1">
      <alignment horizontal="right" vertical="center"/>
    </xf>
    <xf numFmtId="164" fontId="52" fillId="7" borderId="0" xfId="9" quotePrefix="1" applyNumberFormat="1" applyFont="1" applyFill="1" applyBorder="1" applyAlignment="1" applyProtection="1">
      <alignment horizontal="right" vertical="center"/>
    </xf>
    <xf numFmtId="0" fontId="60" fillId="22" borderId="0" xfId="0" applyFont="1" applyFill="1" applyAlignment="1">
      <alignment horizontal="center" vertical="center" wrapText="1"/>
    </xf>
    <xf numFmtId="2" fontId="40" fillId="16" borderId="0" xfId="0" applyNumberFormat="1" applyFont="1" applyFill="1" applyBorder="1" applyAlignment="1">
      <alignment horizontal="center" vertical="center"/>
    </xf>
    <xf numFmtId="44" fontId="40" fillId="16" borderId="0" xfId="0" applyNumberFormat="1" applyFont="1" applyFill="1" applyBorder="1" applyAlignment="1">
      <alignment vertical="center"/>
    </xf>
    <xf numFmtId="0" fontId="48" fillId="0" borderId="0" xfId="0" applyFont="1" applyBorder="1" applyAlignment="1">
      <alignment vertical="center"/>
    </xf>
    <xf numFmtId="44" fontId="48" fillId="7" borderId="0" xfId="0" applyNumberFormat="1" applyFont="1" applyFill="1" applyBorder="1" applyAlignment="1">
      <alignment vertical="center"/>
    </xf>
    <xf numFmtId="0" fontId="53" fillId="7" borderId="1" xfId="9" applyFont="1" applyFill="1" applyBorder="1"/>
    <xf numFmtId="0" fontId="33" fillId="19" borderId="0" xfId="0" applyFont="1" applyFill="1" applyAlignment="1">
      <alignment horizontal="left" vertical="center"/>
    </xf>
    <xf numFmtId="2" fontId="69" fillId="6" borderId="0" xfId="9" applyNumberFormat="1" applyFont="1" applyFill="1" applyAlignment="1" applyProtection="1">
      <alignment horizontal="center"/>
      <protection locked="0"/>
    </xf>
    <xf numFmtId="44" fontId="48" fillId="7" borderId="0" xfId="9" applyNumberFormat="1" applyFont="1" applyFill="1" applyBorder="1" applyAlignment="1" applyProtection="1">
      <alignment horizontal="right" wrapText="1"/>
      <protection locked="0"/>
    </xf>
    <xf numFmtId="0" fontId="28" fillId="7" borderId="0" xfId="0" applyFont="1" applyFill="1" applyBorder="1" applyAlignment="1" applyProtection="1">
      <alignment horizontal="center" vertical="center"/>
    </xf>
    <xf numFmtId="0" fontId="53" fillId="7" borderId="0" xfId="9" applyFont="1" applyFill="1" applyBorder="1" applyAlignment="1" applyProtection="1">
      <alignment horizontal="left" vertical="center"/>
      <protection locked="0"/>
    </xf>
    <xf numFmtId="0" fontId="39" fillId="16" borderId="16" xfId="0" applyNumberFormat="1" applyFont="1" applyFill="1" applyBorder="1" applyAlignment="1">
      <alignment horizontal="center" vertical="center"/>
    </xf>
    <xf numFmtId="0" fontId="8" fillId="7" borderId="0" xfId="9" applyFont="1" applyFill="1" applyBorder="1" applyAlignment="1">
      <alignment horizontal="center"/>
    </xf>
    <xf numFmtId="0" fontId="60" fillId="19" borderId="41" xfId="0" applyFont="1" applyFill="1" applyBorder="1" applyAlignment="1">
      <alignment horizontal="center" vertical="center" wrapText="1"/>
    </xf>
    <xf numFmtId="44" fontId="40" fillId="16" borderId="23" xfId="10" applyFont="1" applyFill="1" applyBorder="1" applyAlignment="1">
      <alignment vertical="center"/>
    </xf>
    <xf numFmtId="44" fontId="48" fillId="7" borderId="37" xfId="9" applyNumberFormat="1" applyFont="1" applyFill="1" applyBorder="1" applyAlignment="1" applyProtection="1">
      <alignment horizontal="right" vertical="center" wrapText="1"/>
      <protection locked="0"/>
    </xf>
    <xf numFmtId="0" fontId="60" fillId="19" borderId="16" xfId="0" applyFont="1" applyFill="1" applyBorder="1" applyAlignment="1">
      <alignment horizontal="center" vertical="center" wrapText="1"/>
    </xf>
    <xf numFmtId="2" fontId="48" fillId="22" borderId="0" xfId="0" applyNumberFormat="1" applyFont="1" applyFill="1" applyBorder="1" applyAlignment="1" applyProtection="1">
      <alignment horizontal="center" vertical="center" wrapText="1"/>
      <protection locked="0"/>
    </xf>
    <xf numFmtId="0" fontId="60" fillId="19" borderId="25" xfId="0" applyFont="1" applyFill="1" applyBorder="1" applyAlignment="1">
      <alignment horizontal="center" vertical="center" wrapText="1"/>
    </xf>
    <xf numFmtId="0" fontId="60" fillId="19" borderId="25" xfId="0" applyFont="1" applyFill="1" applyBorder="1" applyAlignment="1">
      <alignment horizontal="center" vertical="center" wrapText="1" shrinkToFit="1"/>
    </xf>
    <xf numFmtId="0" fontId="60" fillId="22" borderId="37" xfId="0" applyFont="1" applyFill="1" applyBorder="1" applyAlignment="1">
      <alignment horizontal="center" vertical="center" wrapText="1"/>
    </xf>
    <xf numFmtId="44" fontId="40" fillId="7" borderId="14" xfId="10" applyFont="1" applyFill="1" applyBorder="1" applyAlignment="1">
      <alignment vertical="center"/>
    </xf>
    <xf numFmtId="0" fontId="28" fillId="7" borderId="0" xfId="0" applyFont="1" applyFill="1" applyBorder="1" applyAlignment="1">
      <alignment vertical="center" wrapText="1"/>
    </xf>
    <xf numFmtId="0" fontId="0" fillId="7" borderId="0" xfId="0" applyFill="1" applyBorder="1"/>
    <xf numFmtId="2" fontId="40" fillId="7" borderId="15" xfId="9" applyNumberFormat="1" applyFont="1" applyFill="1" applyBorder="1" applyAlignment="1">
      <alignment horizontal="right" vertical="center"/>
    </xf>
    <xf numFmtId="0" fontId="52" fillId="16" borderId="0" xfId="9" quotePrefix="1" applyNumberFormat="1" applyFont="1" applyFill="1" applyBorder="1" applyAlignment="1" applyProtection="1">
      <alignment horizontal="right" vertical="center"/>
    </xf>
    <xf numFmtId="44" fontId="67" fillId="18" borderId="0" xfId="0" applyNumberFormat="1" applyFont="1" applyFill="1" applyBorder="1" applyAlignment="1" applyProtection="1">
      <alignment horizontal="center" vertical="center" wrapText="1"/>
    </xf>
    <xf numFmtId="0" fontId="58" fillId="7" borderId="0" xfId="9" applyFont="1" applyFill="1" applyBorder="1" applyAlignment="1" applyProtection="1">
      <alignment horizontal="left" vertical="center"/>
      <protection locked="0"/>
    </xf>
    <xf numFmtId="0" fontId="58" fillId="7" borderId="0" xfId="9" applyFont="1" applyFill="1" applyBorder="1" applyAlignment="1" applyProtection="1">
      <alignment horizontal="left" vertical="top"/>
      <protection locked="0"/>
    </xf>
    <xf numFmtId="0" fontId="40" fillId="16" borderId="15" xfId="0" applyFont="1" applyFill="1" applyBorder="1" applyAlignment="1" applyProtection="1">
      <alignment horizontal="right" vertical="center" wrapText="1"/>
    </xf>
    <xf numFmtId="0" fontId="40" fillId="16" borderId="16" xfId="0" applyNumberFormat="1" applyFont="1" applyFill="1" applyBorder="1" applyAlignment="1" applyProtection="1">
      <alignment horizontal="center" vertical="center" wrapText="1"/>
    </xf>
    <xf numFmtId="0" fontId="40" fillId="16" borderId="16" xfId="0" applyFont="1" applyFill="1" applyBorder="1" applyAlignment="1" applyProtection="1">
      <alignment horizontal="center" vertical="center" wrapText="1"/>
    </xf>
    <xf numFmtId="2" fontId="40" fillId="16" borderId="16" xfId="0" applyNumberFormat="1" applyFont="1" applyFill="1" applyBorder="1" applyAlignment="1" applyProtection="1">
      <alignment horizontal="center" vertical="center" wrapText="1"/>
    </xf>
    <xf numFmtId="166" fontId="40" fillId="16" borderId="16" xfId="0" applyNumberFormat="1" applyFont="1" applyFill="1" applyBorder="1" applyAlignment="1" applyProtection="1">
      <alignment horizontal="center" vertical="center" wrapText="1"/>
    </xf>
    <xf numFmtId="44" fontId="40" fillId="16" borderId="16" xfId="0" applyNumberFormat="1" applyFont="1" applyFill="1" applyBorder="1" applyAlignment="1" applyProtection="1">
      <alignment horizontal="center" vertical="center" wrapText="1"/>
    </xf>
    <xf numFmtId="10" fontId="40" fillId="16" borderId="16" xfId="0" applyNumberFormat="1" applyFont="1" applyFill="1" applyBorder="1" applyAlignment="1" applyProtection="1">
      <alignment horizontal="center" vertical="center" wrapText="1"/>
    </xf>
    <xf numFmtId="44" fontId="40" fillId="16" borderId="14" xfId="0" applyNumberFormat="1" applyFont="1" applyFill="1" applyBorder="1" applyAlignment="1" applyProtection="1">
      <alignment horizontal="center" vertical="center" wrapText="1"/>
    </xf>
    <xf numFmtId="44" fontId="52" fillId="7" borderId="14" xfId="0" applyNumberFormat="1" applyFont="1" applyFill="1" applyBorder="1" applyAlignment="1" applyProtection="1">
      <alignment horizontal="center" vertical="center" wrapText="1"/>
    </xf>
    <xf numFmtId="49" fontId="40" fillId="16" borderId="14" xfId="0" applyNumberFormat="1" applyFont="1" applyFill="1" applyBorder="1" applyAlignment="1" applyProtection="1">
      <alignment horizontal="left" wrapText="1"/>
    </xf>
    <xf numFmtId="166" fontId="52" fillId="7" borderId="14" xfId="0" applyNumberFormat="1" applyFont="1" applyFill="1" applyBorder="1" applyAlignment="1" applyProtection="1">
      <alignment vertical="center" wrapText="1"/>
    </xf>
    <xf numFmtId="0" fontId="48" fillId="14" borderId="36" xfId="0" applyFont="1" applyFill="1" applyBorder="1" applyAlignment="1" applyProtection="1">
      <alignment horizontal="center" vertical="center" wrapText="1"/>
      <protection locked="0"/>
    </xf>
    <xf numFmtId="0" fontId="11" fillId="14" borderId="18" xfId="0" applyFont="1" applyFill="1" applyBorder="1" applyAlignment="1" applyProtection="1">
      <alignment horizontal="center" wrapText="1"/>
      <protection locked="0"/>
    </xf>
    <xf numFmtId="44" fontId="48" fillId="18" borderId="28" xfId="0" applyNumberFormat="1" applyFont="1" applyFill="1" applyBorder="1" applyAlignment="1" applyProtection="1">
      <alignment horizontal="left" vertical="center" wrapText="1"/>
      <protection locked="0"/>
    </xf>
    <xf numFmtId="44" fontId="48" fillId="18" borderId="28" xfId="0" applyNumberFormat="1" applyFont="1" applyFill="1" applyBorder="1" applyAlignment="1" applyProtection="1">
      <alignment horizontal="left" wrapText="1"/>
      <protection locked="0"/>
    </xf>
    <xf numFmtId="44" fontId="48" fillId="18" borderId="28" xfId="0" applyNumberFormat="1" applyFont="1" applyFill="1" applyBorder="1" applyAlignment="1" applyProtection="1">
      <alignment horizontal="left" vertical="center"/>
      <protection locked="0"/>
    </xf>
    <xf numFmtId="44" fontId="48" fillId="18" borderId="28" xfId="0" applyNumberFormat="1" applyFont="1" applyFill="1" applyBorder="1" applyAlignment="1" applyProtection="1">
      <alignment horizontal="left"/>
      <protection locked="0"/>
    </xf>
    <xf numFmtId="44" fontId="48" fillId="14" borderId="23" xfId="9" applyNumberFormat="1" applyFont="1" applyFill="1" applyBorder="1" applyAlignment="1" applyProtection="1">
      <alignment horizontal="left" vertical="center"/>
      <protection locked="0"/>
    </xf>
    <xf numFmtId="44" fontId="48" fillId="14" borderId="23" xfId="9" applyNumberFormat="1" applyFont="1" applyFill="1" applyBorder="1" applyAlignment="1" applyProtection="1">
      <alignment horizontal="left"/>
      <protection locked="0"/>
    </xf>
    <xf numFmtId="44" fontId="48" fillId="14" borderId="14" xfId="9" applyNumberFormat="1" applyFont="1" applyFill="1" applyBorder="1" applyAlignment="1" applyProtection="1">
      <alignment horizontal="left" vertical="center" wrapText="1"/>
      <protection locked="0"/>
    </xf>
    <xf numFmtId="44" fontId="48" fillId="14" borderId="14" xfId="9" applyNumberFormat="1" applyFont="1" applyFill="1" applyBorder="1" applyAlignment="1" applyProtection="1">
      <alignment horizontal="left" wrapText="1"/>
      <protection locked="0"/>
    </xf>
    <xf numFmtId="44" fontId="48" fillId="18" borderId="26" xfId="0" applyNumberFormat="1" applyFont="1" applyFill="1" applyBorder="1" applyAlignment="1" applyProtection="1">
      <alignment horizontal="left" vertical="center" wrapText="1"/>
      <protection locked="0"/>
    </xf>
    <xf numFmtId="44" fontId="48" fillId="18" borderId="26" xfId="0" applyNumberFormat="1" applyFont="1" applyFill="1" applyBorder="1" applyAlignment="1" applyProtection="1">
      <alignment horizontal="left" wrapText="1"/>
      <protection locked="0"/>
    </xf>
    <xf numFmtId="44" fontId="48" fillId="14" borderId="23" xfId="9" applyNumberFormat="1" applyFont="1" applyFill="1" applyBorder="1" applyAlignment="1" applyProtection="1">
      <alignment horizontal="left" vertical="center" wrapText="1"/>
      <protection locked="0"/>
    </xf>
    <xf numFmtId="44" fontId="48" fillId="14" borderId="23" xfId="9" applyNumberFormat="1" applyFont="1" applyFill="1" applyBorder="1" applyAlignment="1" applyProtection="1">
      <alignment horizontal="left" wrapText="1"/>
      <protection locked="0"/>
    </xf>
    <xf numFmtId="44" fontId="48" fillId="14" borderId="45" xfId="9" applyNumberFormat="1" applyFont="1" applyFill="1" applyBorder="1" applyAlignment="1" applyProtection="1">
      <alignment horizontal="left" vertical="center" wrapText="1"/>
      <protection locked="0"/>
    </xf>
    <xf numFmtId="44" fontId="48" fillId="7" borderId="40" xfId="9" applyNumberFormat="1" applyFont="1" applyFill="1" applyBorder="1" applyAlignment="1" applyProtection="1">
      <alignment horizontal="left" vertical="center" wrapText="1"/>
      <protection locked="0"/>
    </xf>
    <xf numFmtId="0" fontId="59" fillId="22" borderId="0" xfId="0" applyFont="1" applyFill="1" applyBorder="1" applyAlignment="1" applyProtection="1">
      <alignment horizontal="left" vertical="center"/>
      <protection locked="0"/>
    </xf>
    <xf numFmtId="0" fontId="59" fillId="22" borderId="0" xfId="0" applyFont="1" applyFill="1" applyBorder="1" applyAlignment="1" applyProtection="1">
      <alignment horizontal="left" vertical="top"/>
      <protection locked="0"/>
    </xf>
    <xf numFmtId="44" fontId="48" fillId="22" borderId="28" xfId="0" applyNumberFormat="1" applyFont="1" applyFill="1" applyBorder="1" applyAlignment="1" applyProtection="1">
      <alignment horizontal="left" vertical="center" wrapText="1"/>
      <protection locked="0"/>
    </xf>
    <xf numFmtId="44" fontId="48" fillId="22" borderId="26" xfId="0" applyNumberFormat="1" applyFont="1" applyFill="1" applyBorder="1" applyAlignment="1" applyProtection="1">
      <alignment horizontal="left" vertical="center" wrapText="1"/>
      <protection locked="0"/>
    </xf>
    <xf numFmtId="0" fontId="44" fillId="7" borderId="0" xfId="9" applyFont="1" applyFill="1" applyAlignment="1" applyProtection="1">
      <alignment wrapText="1"/>
      <protection locked="0"/>
    </xf>
    <xf numFmtId="0" fontId="0" fillId="22" borderId="0" xfId="0" applyFont="1" applyFill="1" applyAlignment="1">
      <alignment horizontal="left" vertical="center" wrapText="1"/>
    </xf>
    <xf numFmtId="0" fontId="8" fillId="7" borderId="0" xfId="9" applyFont="1" applyFill="1" applyBorder="1" applyAlignment="1">
      <alignment horizontal="center"/>
    </xf>
    <xf numFmtId="0" fontId="61" fillId="20" borderId="0" xfId="0" applyFont="1" applyFill="1" applyAlignment="1">
      <alignment horizontal="center"/>
    </xf>
    <xf numFmtId="0" fontId="61" fillId="20" borderId="0" xfId="0" applyFont="1" applyFill="1"/>
    <xf numFmtId="0" fontId="28" fillId="7" borderId="0" xfId="0" applyFont="1" applyFill="1" applyAlignment="1">
      <alignment vertical="center" wrapText="1"/>
    </xf>
    <xf numFmtId="0" fontId="66" fillId="19" borderId="0" xfId="0" applyFont="1" applyFill="1" applyAlignment="1">
      <alignment vertical="center" wrapText="1"/>
    </xf>
    <xf numFmtId="164" fontId="70" fillId="22" borderId="0" xfId="0" applyNumberFormat="1" applyFont="1" applyFill="1" applyAlignment="1">
      <alignment horizontal="right" vertical="center"/>
    </xf>
    <xf numFmtId="2" fontId="48" fillId="22" borderId="29" xfId="0" applyNumberFormat="1" applyFont="1" applyFill="1" applyBorder="1" applyAlignment="1" applyProtection="1">
      <alignment horizontal="center" vertical="center" wrapText="1"/>
      <protection locked="0"/>
    </xf>
    <xf numFmtId="0" fontId="52" fillId="7" borderId="0" xfId="9" quotePrefix="1" applyNumberFormat="1" applyFont="1" applyFill="1" applyBorder="1" applyAlignment="1" applyProtection="1">
      <alignment horizontal="right" vertical="center"/>
    </xf>
    <xf numFmtId="44" fontId="71" fillId="22" borderId="0" xfId="0" applyNumberFormat="1" applyFont="1" applyFill="1" applyBorder="1" applyAlignment="1" applyProtection="1">
      <alignment horizontal="center" vertical="center" wrapText="1"/>
    </xf>
    <xf numFmtId="0" fontId="33" fillId="7" borderId="0" xfId="0" applyFont="1" applyFill="1" applyAlignment="1">
      <alignment horizontal="left" vertical="center"/>
    </xf>
    <xf numFmtId="0" fontId="66" fillId="22" borderId="0" xfId="0" applyFont="1" applyFill="1" applyAlignment="1">
      <alignment vertical="center" wrapText="1"/>
    </xf>
    <xf numFmtId="0" fontId="48" fillId="22" borderId="0" xfId="0" applyFont="1" applyFill="1" applyAlignment="1">
      <alignment vertical="center" wrapText="1"/>
    </xf>
    <xf numFmtId="0" fontId="58" fillId="7" borderId="0" xfId="9" applyFont="1" applyFill="1" applyAlignment="1" applyProtection="1">
      <alignment wrapText="1"/>
      <protection locked="0"/>
    </xf>
    <xf numFmtId="164" fontId="69" fillId="6" borderId="0" xfId="9" applyNumberFormat="1" applyFont="1" applyFill="1" applyAlignment="1" applyProtection="1">
      <alignment horizontal="center"/>
      <protection locked="0"/>
    </xf>
    <xf numFmtId="0" fontId="37" fillId="7" borderId="0" xfId="0" applyFont="1" applyFill="1" applyAlignment="1">
      <alignment vertical="center"/>
    </xf>
    <xf numFmtId="0" fontId="33" fillId="22" borderId="0" xfId="0" applyFont="1" applyFill="1" applyAlignment="1">
      <alignment horizontal="left" vertical="center"/>
    </xf>
    <xf numFmtId="0" fontId="37" fillId="20" borderId="0" xfId="0" applyFont="1" applyFill="1" applyAlignment="1">
      <alignment vertical="center"/>
    </xf>
    <xf numFmtId="0" fontId="37" fillId="7" borderId="0" xfId="0" applyFont="1" applyFill="1" applyAlignment="1">
      <alignment vertical="center" wrapText="1"/>
    </xf>
    <xf numFmtId="0" fontId="66" fillId="22" borderId="0" xfId="0" applyFont="1" applyFill="1" applyAlignment="1">
      <alignment horizontal="center" vertical="center" wrapText="1"/>
    </xf>
    <xf numFmtId="0" fontId="66" fillId="23" borderId="0" xfId="0" applyFont="1" applyFill="1" applyAlignment="1">
      <alignment vertical="center" wrapText="1"/>
    </xf>
    <xf numFmtId="0" fontId="60" fillId="19" borderId="42" xfId="0" applyFont="1" applyFill="1" applyBorder="1" applyAlignment="1">
      <alignment horizontal="center" vertical="center"/>
    </xf>
    <xf numFmtId="0" fontId="58" fillId="7" borderId="0" xfId="9" applyFont="1" applyFill="1" applyAlignment="1" applyProtection="1">
      <alignment wrapText="1"/>
      <protection locked="0"/>
    </xf>
    <xf numFmtId="0" fontId="60" fillId="19" borderId="26" xfId="0" applyFont="1" applyFill="1" applyBorder="1" applyAlignment="1">
      <alignment horizontal="center" vertical="center"/>
    </xf>
    <xf numFmtId="0" fontId="8" fillId="7" borderId="0" xfId="9" applyFont="1" applyFill="1" applyAlignment="1">
      <alignment horizontal="center"/>
    </xf>
    <xf numFmtId="0" fontId="0" fillId="15" borderId="0" xfId="0" applyFill="1" applyAlignment="1"/>
    <xf numFmtId="0" fontId="0" fillId="15" borderId="0" xfId="0" applyFill="1" applyAlignment="1">
      <alignment horizontal="center" vertical="center"/>
    </xf>
    <xf numFmtId="0" fontId="60" fillId="19" borderId="41" xfId="0" applyFont="1" applyFill="1" applyBorder="1" applyAlignment="1">
      <alignment horizontal="center" vertical="center" wrapText="1"/>
    </xf>
    <xf numFmtId="0" fontId="60" fillId="19" borderId="26" xfId="0" applyFont="1" applyFill="1" applyBorder="1" applyAlignment="1">
      <alignment horizontal="center" vertical="center"/>
    </xf>
    <xf numFmtId="0" fontId="61" fillId="20" borderId="0" xfId="0" applyFont="1" applyFill="1" applyAlignment="1">
      <alignment horizontal="center"/>
    </xf>
    <xf numFmtId="0" fontId="61" fillId="20" borderId="0" xfId="0" applyFont="1" applyFill="1"/>
    <xf numFmtId="0" fontId="8" fillId="0" borderId="0" xfId="9" applyFont="1" applyBorder="1" applyAlignment="1">
      <alignment horizontal="center"/>
    </xf>
    <xf numFmtId="0" fontId="8" fillId="7" borderId="0" xfId="9" applyFont="1" applyFill="1" applyBorder="1" applyAlignment="1">
      <alignment horizontal="center"/>
    </xf>
    <xf numFmtId="0" fontId="61" fillId="20" borderId="0" xfId="0" applyFont="1" applyFill="1" applyAlignment="1">
      <alignment horizontal="center"/>
    </xf>
    <xf numFmtId="0" fontId="60" fillId="19" borderId="26" xfId="0" applyFont="1" applyFill="1" applyBorder="1" applyAlignment="1">
      <alignment horizontal="center" vertical="center"/>
    </xf>
    <xf numFmtId="0" fontId="60" fillId="19" borderId="41" xfId="0" applyFont="1" applyFill="1" applyBorder="1" applyAlignment="1">
      <alignment horizontal="center" vertical="center" wrapText="1"/>
    </xf>
    <xf numFmtId="0" fontId="61" fillId="20" borderId="0" xfId="0" applyFont="1" applyFill="1"/>
    <xf numFmtId="0" fontId="8" fillId="7" borderId="0" xfId="9" applyFont="1" applyFill="1" applyAlignment="1">
      <alignment horizontal="center"/>
    </xf>
    <xf numFmtId="0" fontId="8" fillId="0" borderId="0" xfId="9" applyFont="1" applyBorder="1" applyAlignment="1">
      <alignment horizontal="center"/>
    </xf>
    <xf numFmtId="0" fontId="8" fillId="7" borderId="0" xfId="9" applyFont="1" applyFill="1" applyBorder="1" applyAlignment="1">
      <alignment horizontal="center"/>
    </xf>
    <xf numFmtId="0" fontId="61" fillId="20" borderId="0" xfId="0" applyFont="1" applyFill="1" applyAlignment="1">
      <alignment horizontal="center"/>
    </xf>
    <xf numFmtId="0" fontId="8" fillId="7" borderId="0" xfId="9" applyFont="1" applyFill="1" applyAlignment="1">
      <alignment horizontal="center"/>
    </xf>
    <xf numFmtId="44" fontId="48" fillId="7" borderId="0" xfId="9" applyNumberFormat="1" applyFont="1" applyFill="1" applyBorder="1" applyAlignment="1" applyProtection="1">
      <alignment horizontal="left" vertical="center" wrapText="1"/>
      <protection locked="0"/>
    </xf>
    <xf numFmtId="0" fontId="40" fillId="0" borderId="0" xfId="9" applyFont="1" applyFill="1" applyBorder="1" applyAlignment="1">
      <alignment horizontal="center" vertical="center"/>
    </xf>
    <xf numFmtId="0" fontId="40" fillId="0" borderId="0" xfId="9" applyFont="1" applyFill="1" applyBorder="1" applyAlignment="1">
      <alignment horizontal="right" vertical="center"/>
    </xf>
    <xf numFmtId="44" fontId="40" fillId="0" borderId="0" xfId="10" applyFont="1" applyFill="1" applyBorder="1" applyAlignment="1">
      <alignment vertical="center"/>
    </xf>
    <xf numFmtId="0" fontId="8" fillId="0" borderId="0" xfId="9" applyFont="1" applyFill="1"/>
    <xf numFmtId="165" fontId="52" fillId="16" borderId="15" xfId="9" quotePrefix="1" applyNumberFormat="1" applyFont="1" applyFill="1" applyBorder="1" applyAlignment="1" applyProtection="1">
      <alignment horizontal="right" vertical="center"/>
    </xf>
    <xf numFmtId="165" fontId="40" fillId="16" borderId="15" xfId="9" applyNumberFormat="1" applyFont="1" applyFill="1" applyBorder="1" applyAlignment="1">
      <alignment horizontal="right" vertical="center"/>
    </xf>
    <xf numFmtId="0" fontId="52" fillId="16" borderId="15" xfId="9" quotePrefix="1" applyNumberFormat="1" applyFont="1" applyFill="1" applyBorder="1" applyAlignment="1" applyProtection="1">
      <alignment horizontal="right" vertical="center"/>
    </xf>
    <xf numFmtId="0" fontId="69" fillId="6" borderId="0" xfId="9" applyNumberFormat="1" applyFont="1" applyFill="1" applyAlignment="1" applyProtection="1">
      <alignment horizontal="center"/>
      <protection locked="0"/>
    </xf>
    <xf numFmtId="0" fontId="73" fillId="7" borderId="36" xfId="9" applyFont="1" applyFill="1" applyBorder="1" applyAlignment="1">
      <alignment horizontal="right" vertical="center"/>
    </xf>
    <xf numFmtId="0" fontId="11" fillId="14" borderId="19" xfId="0" applyFont="1" applyFill="1" applyBorder="1" applyAlignment="1" applyProtection="1">
      <alignment horizontal="center"/>
      <protection locked="0"/>
    </xf>
    <xf numFmtId="0" fontId="23" fillId="4" borderId="0" xfId="0" applyFont="1" applyFill="1" applyAlignment="1">
      <alignment vertical="center"/>
    </xf>
    <xf numFmtId="0" fontId="23" fillId="10" borderId="0" xfId="0" applyFont="1" applyFill="1" applyAlignment="1">
      <alignment horizontal="center" vertical="center"/>
    </xf>
    <xf numFmtId="0" fontId="22" fillId="6" borderId="0" xfId="0" applyFont="1" applyFill="1" applyAlignment="1">
      <alignment horizontal="center" vertical="center"/>
    </xf>
    <xf numFmtId="0" fontId="24" fillId="0" borderId="0" xfId="0" applyFont="1" applyFill="1" applyAlignment="1">
      <alignment horizontal="left" vertical="top" wrapText="1" shrinkToFit="1"/>
    </xf>
    <xf numFmtId="0" fontId="0" fillId="0" borderId="0" xfId="0" applyAlignment="1">
      <alignment horizontal="left" vertical="top" wrapText="1"/>
    </xf>
    <xf numFmtId="0" fontId="24" fillId="7" borderId="0" xfId="0" applyFont="1" applyFill="1" applyAlignment="1">
      <alignment horizontal="left" vertical="top" wrapText="1"/>
    </xf>
    <xf numFmtId="0" fontId="23" fillId="7" borderId="0" xfId="0" applyFont="1" applyFill="1" applyAlignment="1">
      <alignment horizontal="left" vertical="top" wrapText="1"/>
    </xf>
    <xf numFmtId="0" fontId="2" fillId="0" borderId="0" xfId="9" applyFont="1" applyFill="1" applyAlignment="1">
      <alignment horizontal="left" vertical="top" wrapText="1"/>
    </xf>
    <xf numFmtId="0" fontId="3" fillId="0" borderId="0" xfId="9" applyFont="1" applyFill="1" applyAlignment="1">
      <alignment horizontal="left" vertical="top"/>
    </xf>
    <xf numFmtId="0" fontId="13" fillId="0" borderId="9"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12" xfId="0" applyFont="1" applyFill="1" applyBorder="1" applyAlignment="1">
      <alignment horizontal="center" vertical="center"/>
    </xf>
    <xf numFmtId="0" fontId="12" fillId="11" borderId="5" xfId="0" applyFont="1" applyFill="1" applyBorder="1" applyAlignment="1">
      <alignment horizontal="center" vertical="center"/>
    </xf>
    <xf numFmtId="0" fontId="12" fillId="11" borderId="7" xfId="0" applyFont="1" applyFill="1" applyBorder="1" applyAlignment="1">
      <alignment horizontal="center" vertical="center"/>
    </xf>
    <xf numFmtId="0" fontId="15" fillId="9" borderId="1" xfId="0" applyFont="1" applyFill="1" applyBorder="1" applyAlignment="1">
      <alignment horizontal="center" vertical="center"/>
    </xf>
    <xf numFmtId="0" fontId="0" fillId="0" borderId="4" xfId="0" applyBorder="1" applyAlignment="1">
      <alignment horizontal="center"/>
    </xf>
    <xf numFmtId="0" fontId="0" fillId="0" borderId="0" xfId="0" applyAlignment="1">
      <alignment horizontal="center"/>
    </xf>
    <xf numFmtId="0" fontId="10" fillId="0" borderId="0" xfId="9" applyFont="1" applyAlignment="1">
      <alignment horizontal="left" vertical="center"/>
    </xf>
    <xf numFmtId="0" fontId="41" fillId="14" borderId="0" xfId="0" applyFont="1" applyFill="1" applyAlignment="1" applyProtection="1">
      <alignment horizontal="left" vertical="center"/>
      <protection locked="0"/>
    </xf>
    <xf numFmtId="0" fontId="11" fillId="0" borderId="0" xfId="0" applyFont="1" applyAlignment="1">
      <alignment horizontal="left" vertical="center" wrapText="1"/>
    </xf>
    <xf numFmtId="0" fontId="27" fillId="7" borderId="0" xfId="0" applyFont="1" applyFill="1" applyAlignment="1">
      <alignment horizontal="left" vertical="center" wrapText="1"/>
    </xf>
    <xf numFmtId="0" fontId="37" fillId="7" borderId="0" xfId="0" applyFont="1" applyFill="1" applyAlignment="1">
      <alignment horizontal="left" vertical="center"/>
    </xf>
    <xf numFmtId="0" fontId="66" fillId="19" borderId="0" xfId="0" applyFont="1" applyFill="1" applyAlignment="1">
      <alignment horizontal="center" vertical="center" wrapText="1"/>
    </xf>
    <xf numFmtId="0" fontId="0" fillId="0" borderId="0" xfId="0" applyFont="1" applyAlignment="1">
      <alignment horizontal="left" vertical="center" wrapText="1"/>
    </xf>
    <xf numFmtId="0" fontId="42" fillId="15" borderId="14" xfId="0" applyFont="1" applyFill="1" applyBorder="1" applyAlignment="1">
      <alignment horizontal="left" vertical="center"/>
    </xf>
    <xf numFmtId="0" fontId="42" fillId="15" borderId="14" xfId="0" applyFont="1" applyFill="1" applyBorder="1" applyAlignment="1">
      <alignment vertical="center"/>
    </xf>
    <xf numFmtId="0" fontId="28" fillId="16" borderId="14" xfId="0" applyFont="1" applyFill="1" applyBorder="1" applyAlignment="1" applyProtection="1">
      <alignment horizontal="center" vertical="center"/>
    </xf>
    <xf numFmtId="0" fontId="53" fillId="14" borderId="14" xfId="9" applyFont="1" applyFill="1" applyBorder="1" applyAlignment="1" applyProtection="1">
      <alignment horizontal="left" vertical="center"/>
      <protection locked="0"/>
    </xf>
    <xf numFmtId="0" fontId="44" fillId="7" borderId="0" xfId="9" applyFont="1" applyFill="1" applyAlignment="1" applyProtection="1">
      <alignment wrapText="1"/>
      <protection locked="0"/>
    </xf>
    <xf numFmtId="0" fontId="60" fillId="19" borderId="0" xfId="0" applyFont="1" applyFill="1" applyBorder="1" applyAlignment="1">
      <alignment horizontal="center" vertical="center" wrapText="1"/>
    </xf>
    <xf numFmtId="0" fontId="15" fillId="7" borderId="30" xfId="9" applyFont="1" applyFill="1" applyBorder="1" applyAlignment="1">
      <alignment horizontal="center" vertical="center"/>
    </xf>
    <xf numFmtId="0" fontId="15" fillId="7" borderId="32" xfId="9" applyFont="1" applyFill="1" applyBorder="1" applyAlignment="1">
      <alignment horizontal="center" vertical="center"/>
    </xf>
    <xf numFmtId="0" fontId="28" fillId="15"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28" fillId="15" borderId="37" xfId="0" applyFont="1" applyFill="1" applyBorder="1" applyAlignment="1">
      <alignment horizontal="center" vertical="center" wrapText="1"/>
    </xf>
    <xf numFmtId="0" fontId="0" fillId="22" borderId="0" xfId="0" applyFont="1" applyFill="1" applyAlignment="1">
      <alignment horizontal="left" vertical="center" wrapText="1"/>
    </xf>
    <xf numFmtId="0" fontId="12" fillId="22" borderId="0" xfId="0" applyFont="1" applyFill="1" applyAlignment="1">
      <alignment horizontal="left" vertical="center" wrapText="1"/>
    </xf>
    <xf numFmtId="0" fontId="8" fillId="0" borderId="0" xfId="9" applyFont="1" applyBorder="1" applyAlignment="1">
      <alignment horizontal="center"/>
    </xf>
    <xf numFmtId="0" fontId="8" fillId="0" borderId="0" xfId="9" applyFont="1" applyAlignment="1">
      <alignment horizontal="center"/>
    </xf>
    <xf numFmtId="0" fontId="28" fillId="15" borderId="0" xfId="0" applyFont="1" applyFill="1" applyAlignment="1">
      <alignment horizontal="center" vertical="center" wrapText="1"/>
    </xf>
    <xf numFmtId="0" fontId="42" fillId="15" borderId="0" xfId="0" applyFont="1" applyFill="1" applyAlignment="1">
      <alignment horizontal="left" vertical="center"/>
    </xf>
    <xf numFmtId="0" fontId="43" fillId="14" borderId="14" xfId="9" applyFont="1" applyFill="1" applyBorder="1" applyAlignment="1" applyProtection="1">
      <alignment horizontal="left" vertical="center"/>
      <protection locked="0"/>
    </xf>
    <xf numFmtId="0" fontId="43" fillId="14" borderId="14" xfId="9" applyFont="1" applyFill="1" applyBorder="1" applyAlignment="1" applyProtection="1">
      <alignment horizontal="left" vertical="top"/>
      <protection locked="0"/>
    </xf>
    <xf numFmtId="0" fontId="8" fillId="7" borderId="0" xfId="9" applyFont="1" applyFill="1" applyBorder="1" applyAlignment="1" applyProtection="1">
      <alignment horizontal="center" wrapText="1"/>
      <protection locked="0"/>
    </xf>
    <xf numFmtId="0" fontId="8" fillId="7" borderId="0" xfId="9" applyFont="1" applyFill="1" applyBorder="1" applyAlignment="1">
      <alignment horizontal="center"/>
    </xf>
    <xf numFmtId="0" fontId="74" fillId="17" borderId="0" xfId="0" applyFont="1" applyFill="1" applyAlignment="1">
      <alignment horizontal="center"/>
    </xf>
    <xf numFmtId="0" fontId="60" fillId="19" borderId="0" xfId="0" applyFont="1" applyFill="1" applyAlignment="1">
      <alignment horizontal="center" vertical="center" wrapText="1"/>
    </xf>
    <xf numFmtId="0" fontId="58" fillId="14" borderId="14" xfId="9" applyFont="1" applyFill="1" applyBorder="1" applyAlignment="1" applyProtection="1">
      <alignment horizontal="left" vertical="center"/>
      <protection locked="0"/>
    </xf>
    <xf numFmtId="0" fontId="58" fillId="14" borderId="14" xfId="9" applyFont="1" applyFill="1" applyBorder="1" applyAlignment="1" applyProtection="1">
      <alignment horizontal="left" vertical="top"/>
      <protection locked="0"/>
    </xf>
    <xf numFmtId="0" fontId="66" fillId="19" borderId="26" xfId="0" applyFont="1" applyFill="1" applyBorder="1" applyAlignment="1">
      <alignment horizontal="center" vertical="center" wrapText="1"/>
    </xf>
    <xf numFmtId="0" fontId="60" fillId="19" borderId="46" xfId="0" applyFont="1" applyFill="1" applyBorder="1" applyAlignment="1">
      <alignment horizontal="center" vertical="center"/>
    </xf>
    <xf numFmtId="0" fontId="60" fillId="19" borderId="47" xfId="0" applyFont="1" applyFill="1" applyBorder="1" applyAlignment="1">
      <alignment horizontal="center" vertical="center"/>
    </xf>
    <xf numFmtId="0" fontId="60" fillId="19" borderId="29" xfId="0" applyFont="1" applyFill="1" applyBorder="1" applyAlignment="1">
      <alignment horizontal="center" vertical="center" wrapText="1"/>
    </xf>
    <xf numFmtId="0" fontId="60" fillId="19" borderId="41" xfId="0" applyFont="1" applyFill="1" applyBorder="1" applyAlignment="1">
      <alignment horizontal="center" vertical="center" wrapText="1"/>
    </xf>
    <xf numFmtId="0" fontId="60" fillId="19" borderId="43" xfId="0" applyFont="1" applyFill="1" applyBorder="1" applyAlignment="1">
      <alignment horizontal="center" vertical="center" wrapText="1"/>
    </xf>
    <xf numFmtId="0" fontId="60" fillId="19" borderId="28" xfId="0" applyFont="1" applyFill="1" applyBorder="1" applyAlignment="1">
      <alignment horizontal="center" vertical="center" wrapText="1"/>
    </xf>
    <xf numFmtId="0" fontId="60" fillId="19" borderId="42" xfId="0" applyFont="1" applyFill="1" applyBorder="1" applyAlignment="1">
      <alignment horizontal="center" vertical="center"/>
    </xf>
    <xf numFmtId="0" fontId="60" fillId="19" borderId="26" xfId="0" applyFont="1" applyFill="1" applyBorder="1" applyAlignment="1">
      <alignment horizontal="center" vertical="center"/>
    </xf>
    <xf numFmtId="0" fontId="37" fillId="7" borderId="0" xfId="0" applyFont="1" applyFill="1" applyAlignment="1">
      <alignment horizontal="left" vertical="center" wrapText="1"/>
    </xf>
    <xf numFmtId="0" fontId="58" fillId="7" borderId="0" xfId="9" applyFont="1" applyFill="1" applyAlignment="1" applyProtection="1">
      <alignment wrapText="1"/>
      <protection locked="0"/>
    </xf>
    <xf numFmtId="0" fontId="61" fillId="20" borderId="0" xfId="0" applyFont="1" applyFill="1" applyAlignment="1">
      <alignment horizontal="center"/>
    </xf>
    <xf numFmtId="0" fontId="35" fillId="15" borderId="0" xfId="0" applyFont="1" applyFill="1" applyAlignment="1">
      <alignment horizontal="left" vertical="center" wrapText="1"/>
    </xf>
    <xf numFmtId="0" fontId="48" fillId="22" borderId="0" xfId="0" applyFont="1" applyFill="1" applyAlignment="1">
      <alignment horizontal="left" vertical="center" wrapText="1"/>
    </xf>
    <xf numFmtId="0" fontId="48" fillId="0" borderId="0" xfId="0" applyFont="1" applyAlignment="1">
      <alignment horizontal="left" vertical="center" wrapText="1"/>
    </xf>
    <xf numFmtId="0" fontId="46" fillId="7" borderId="0" xfId="0" applyFont="1" applyFill="1" applyAlignment="1">
      <alignment horizontal="left" vertical="center" wrapText="1"/>
    </xf>
    <xf numFmtId="0" fontId="70" fillId="22" borderId="0" xfId="0" applyFont="1" applyFill="1" applyBorder="1" applyAlignment="1">
      <alignment horizontal="center" vertical="center" wrapText="1"/>
    </xf>
    <xf numFmtId="0" fontId="24" fillId="0" borderId="31" xfId="0"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30" xfId="0" applyFont="1" applyFill="1" applyBorder="1" applyAlignment="1">
      <alignment horizontal="center" vertical="center" wrapText="1"/>
    </xf>
    <xf numFmtId="0" fontId="24" fillId="0" borderId="39" xfId="0" applyFont="1" applyFill="1" applyBorder="1" applyAlignment="1">
      <alignment horizontal="center" vertical="center" wrapText="1"/>
    </xf>
    <xf numFmtId="0" fontId="24" fillId="0" borderId="44" xfId="0" applyFont="1" applyFill="1" applyBorder="1" applyAlignment="1">
      <alignment horizontal="center" vertical="center" wrapText="1"/>
    </xf>
    <xf numFmtId="0" fontId="72" fillId="7" borderId="0" xfId="9" applyFont="1" applyFill="1" applyAlignment="1" applyProtection="1">
      <alignment wrapText="1"/>
      <protection locked="0"/>
    </xf>
    <xf numFmtId="0" fontId="60" fillId="19" borderId="46" xfId="0" applyFont="1" applyFill="1" applyBorder="1" applyAlignment="1">
      <alignment horizontal="center" vertical="center" wrapText="1"/>
    </xf>
    <xf numFmtId="0" fontId="60" fillId="19" borderId="24" xfId="0" applyFont="1" applyFill="1" applyBorder="1" applyAlignment="1">
      <alignment horizontal="center" vertical="center" wrapText="1"/>
    </xf>
    <xf numFmtId="0" fontId="60" fillId="19" borderId="42" xfId="0" applyFont="1" applyFill="1" applyBorder="1" applyAlignment="1">
      <alignment horizontal="center" vertical="center" wrapText="1"/>
    </xf>
    <xf numFmtId="0" fontId="60" fillId="19" borderId="26" xfId="0" applyFont="1" applyFill="1" applyBorder="1" applyAlignment="1">
      <alignment horizontal="center" vertical="center" wrapText="1"/>
    </xf>
    <xf numFmtId="0" fontId="60" fillId="19" borderId="37" xfId="0" applyFont="1" applyFill="1" applyBorder="1" applyAlignment="1">
      <alignment horizontal="center" vertical="center"/>
    </xf>
    <xf numFmtId="0" fontId="37" fillId="20" borderId="0" xfId="0" applyFont="1" applyFill="1" applyAlignment="1">
      <alignment horizontal="left" vertical="center" wrapText="1"/>
    </xf>
    <xf numFmtId="0" fontId="28" fillId="15" borderId="14" xfId="0" applyFont="1" applyFill="1" applyBorder="1" applyAlignment="1">
      <alignment horizontal="center" vertical="center" wrapText="1"/>
    </xf>
    <xf numFmtId="0" fontId="44" fillId="13" borderId="0" xfId="9" applyFont="1" applyFill="1" applyBorder="1" applyAlignment="1">
      <alignment horizontal="center"/>
    </xf>
    <xf numFmtId="0" fontId="59" fillId="20" borderId="0" xfId="0" applyFont="1" applyFill="1" applyAlignment="1" applyProtection="1">
      <alignment wrapText="1"/>
      <protection locked="0"/>
    </xf>
    <xf numFmtId="0" fontId="59" fillId="18" borderId="22" xfId="0" applyFont="1" applyFill="1" applyBorder="1" applyAlignment="1" applyProtection="1">
      <alignment horizontal="left" vertical="center"/>
      <protection locked="0"/>
    </xf>
    <xf numFmtId="0" fontId="59" fillId="18" borderId="21" xfId="0" applyFont="1" applyFill="1" applyBorder="1" applyAlignment="1" applyProtection="1">
      <alignment horizontal="left" vertical="top"/>
      <protection locked="0"/>
    </xf>
    <xf numFmtId="0" fontId="28" fillId="15" borderId="18" xfId="0" applyFont="1" applyFill="1" applyBorder="1" applyAlignment="1">
      <alignment horizontal="center" vertical="center" wrapText="1"/>
    </xf>
    <xf numFmtId="0" fontId="61" fillId="20" borderId="42" xfId="0" applyFont="1" applyFill="1" applyBorder="1" applyAlignment="1">
      <alignment horizontal="center"/>
    </xf>
    <xf numFmtId="0" fontId="66" fillId="19" borderId="21" xfId="0" applyFont="1" applyFill="1" applyBorder="1" applyAlignment="1">
      <alignment horizontal="center" vertical="center" wrapText="1"/>
    </xf>
    <xf numFmtId="0" fontId="61" fillId="20" borderId="0" xfId="0" applyFont="1" applyFill="1" applyAlignment="1" applyProtection="1">
      <alignment horizontal="center" wrapText="1"/>
      <protection locked="0"/>
    </xf>
    <xf numFmtId="0" fontId="61" fillId="20" borderId="0" xfId="0" applyFont="1" applyFill="1"/>
    <xf numFmtId="0" fontId="60" fillId="19" borderId="47" xfId="0" applyFont="1" applyFill="1" applyBorder="1" applyAlignment="1">
      <alignment horizontal="center" vertical="center" wrapText="1"/>
    </xf>
    <xf numFmtId="0" fontId="60" fillId="22" borderId="0" xfId="0" applyFont="1" applyFill="1" applyAlignment="1">
      <alignment horizontal="center" vertical="center" wrapText="1"/>
    </xf>
    <xf numFmtId="0" fontId="61" fillId="7" borderId="0" xfId="0" applyFont="1" applyFill="1" applyAlignment="1">
      <alignment horizontal="center"/>
    </xf>
    <xf numFmtId="0" fontId="60" fillId="22" borderId="0" xfId="0" applyFont="1" applyFill="1" applyBorder="1" applyAlignment="1">
      <alignment horizontal="center" vertical="center" wrapText="1"/>
    </xf>
    <xf numFmtId="0" fontId="61" fillId="0" borderId="0" xfId="0" applyFont="1" applyAlignment="1">
      <alignment horizontal="center"/>
    </xf>
    <xf numFmtId="0" fontId="12" fillId="0" borderId="0" xfId="0" applyFont="1" applyAlignment="1">
      <alignment horizontal="left" vertical="center" wrapText="1"/>
    </xf>
    <xf numFmtId="0" fontId="0" fillId="0" borderId="0" xfId="0" applyAlignment="1">
      <alignment horizontal="left" vertical="center" wrapText="1"/>
    </xf>
    <xf numFmtId="0" fontId="8" fillId="7" borderId="0" xfId="9" applyFont="1" applyFill="1" applyAlignment="1">
      <alignment horizontal="center"/>
    </xf>
    <xf numFmtId="0" fontId="60" fillId="19" borderId="46" xfId="0" applyFont="1" applyFill="1" applyBorder="1" applyAlignment="1">
      <alignment horizontal="center" vertical="center" wrapText="1" shrinkToFit="1"/>
    </xf>
    <xf numFmtId="0" fontId="60" fillId="19" borderId="47" xfId="0" applyFont="1" applyFill="1" applyBorder="1" applyAlignment="1">
      <alignment horizontal="center" vertical="center" wrapText="1" shrinkToFit="1"/>
    </xf>
  </cellXfs>
  <cellStyles count="954">
    <cellStyle name="Lien hypertexte" xfId="2" builtinId="8" hidden="1"/>
    <cellStyle name="Lien hypertexte" xfId="4" builtinId="8" hidden="1"/>
    <cellStyle name="Lien hypertexte" xfId="6" builtinId="8" hidden="1"/>
    <cellStyle name="Lien hypertexte" xfId="7"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xfId="69" builtinId="8" hidden="1"/>
    <cellStyle name="Lien hypertexte" xfId="71" builtinId="8" hidden="1"/>
    <cellStyle name="Lien hypertexte" xfId="73" builtinId="8" hidden="1"/>
    <cellStyle name="Lien hypertexte" xfId="75" builtinId="8" hidden="1"/>
    <cellStyle name="Lien hypertexte" xfId="77" builtinId="8" hidden="1"/>
    <cellStyle name="Lien hypertexte" xfId="79" builtinId="8" hidden="1"/>
    <cellStyle name="Lien hypertexte" xfId="81" builtinId="8" hidden="1"/>
    <cellStyle name="Lien hypertexte" xfId="83" builtinId="8" hidden="1"/>
    <cellStyle name="Lien hypertexte" xfId="85" builtinId="8" hidden="1"/>
    <cellStyle name="Lien hypertexte" xfId="87" builtinId="8" hidden="1"/>
    <cellStyle name="Lien hypertexte" xfId="89" builtinId="8" hidden="1"/>
    <cellStyle name="Lien hypertexte" xfId="91" builtinId="8" hidden="1"/>
    <cellStyle name="Lien hypertexte" xfId="93" builtinId="8" hidden="1"/>
    <cellStyle name="Lien hypertexte" xfId="95" builtinId="8" hidden="1"/>
    <cellStyle name="Lien hypertexte" xfId="97" builtinId="8" hidden="1"/>
    <cellStyle name="Lien hypertexte" xfId="99" builtinId="8" hidden="1"/>
    <cellStyle name="Lien hypertexte" xfId="101" builtinId="8" hidden="1"/>
    <cellStyle name="Lien hypertexte" xfId="103" builtinId="8" hidden="1"/>
    <cellStyle name="Lien hypertexte" xfId="105" builtinId="8" hidden="1"/>
    <cellStyle name="Lien hypertexte" xfId="107" builtinId="8" hidden="1"/>
    <cellStyle name="Lien hypertexte" xfId="109" builtinId="8" hidden="1"/>
    <cellStyle name="Lien hypertexte" xfId="111" builtinId="8" hidden="1"/>
    <cellStyle name="Lien hypertexte" xfId="113" builtinId="8" hidden="1"/>
    <cellStyle name="Lien hypertexte" xfId="115" builtinId="8" hidden="1"/>
    <cellStyle name="Lien hypertexte" xfId="117" builtinId="8" hidden="1"/>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5" builtinId="8" hidden="1"/>
    <cellStyle name="Lien hypertexte" xfId="147" builtinId="8" hidden="1"/>
    <cellStyle name="Lien hypertexte" xfId="149" builtinId="8" hidden="1"/>
    <cellStyle name="Lien hypertexte" xfId="151" builtinId="8" hidden="1"/>
    <cellStyle name="Lien hypertexte" xfId="153" builtinId="8" hidden="1"/>
    <cellStyle name="Lien hypertexte" xfId="155" builtinId="8" hidden="1"/>
    <cellStyle name="Lien hypertexte" xfId="157" builtinId="8" hidden="1"/>
    <cellStyle name="Lien hypertexte" xfId="159" builtinId="8" hidden="1"/>
    <cellStyle name="Lien hypertexte" xfId="161" builtinId="8" hidden="1"/>
    <cellStyle name="Lien hypertexte" xfId="163" builtinId="8" hidden="1"/>
    <cellStyle name="Lien hypertexte" xfId="165" builtinId="8" hidden="1"/>
    <cellStyle name="Lien hypertexte" xfId="167" builtinId="8" hidden="1"/>
    <cellStyle name="Lien hypertexte" xfId="169" builtinId="8" hidden="1"/>
    <cellStyle name="Lien hypertexte" xfId="171" builtinId="8" hidden="1"/>
    <cellStyle name="Lien hypertexte" xfId="173" builtinId="8" hidden="1"/>
    <cellStyle name="Lien hypertexte" xfId="175" builtinId="8" hidden="1"/>
    <cellStyle name="Lien hypertexte" xfId="177" builtinId="8" hidden="1"/>
    <cellStyle name="Lien hypertexte" xfId="179" builtinId="8" hidden="1"/>
    <cellStyle name="Lien hypertexte" xfId="181" builtinId="8" hidden="1"/>
    <cellStyle name="Lien hypertexte" xfId="183" builtinId="8" hidden="1"/>
    <cellStyle name="Lien hypertexte" xfId="185" builtinId="8" hidden="1"/>
    <cellStyle name="Lien hypertexte" xfId="187" builtinId="8" hidden="1"/>
    <cellStyle name="Lien hypertexte" xfId="189" builtinId="8" hidden="1"/>
    <cellStyle name="Lien hypertexte" xfId="191" builtinId="8" hidden="1"/>
    <cellStyle name="Lien hypertexte" xfId="193" builtinId="8" hidden="1"/>
    <cellStyle name="Lien hypertexte" xfId="196" builtinId="8" hidden="1"/>
    <cellStyle name="Lien hypertexte" xfId="198" builtinId="8" hidden="1"/>
    <cellStyle name="Lien hypertexte" xfId="200" builtinId="8" hidden="1"/>
    <cellStyle name="Lien hypertexte" xfId="202" builtinId="8" hidden="1"/>
    <cellStyle name="Lien hypertexte" xfId="204" builtinId="8" hidden="1"/>
    <cellStyle name="Lien hypertexte" xfId="206" builtinId="8" hidden="1"/>
    <cellStyle name="Lien hypertexte" xfId="208" builtinId="8" hidden="1"/>
    <cellStyle name="Lien hypertexte" xfId="210" builtinId="8" hidden="1"/>
    <cellStyle name="Lien hypertexte" xfId="212" builtinId="8" hidden="1"/>
    <cellStyle name="Lien hypertexte" xfId="214" builtinId="8" hidden="1"/>
    <cellStyle name="Lien hypertexte" xfId="216" builtinId="8" hidden="1"/>
    <cellStyle name="Lien hypertexte" xfId="218" builtinId="8" hidden="1"/>
    <cellStyle name="Lien hypertexte" xfId="220" builtinId="8" hidden="1"/>
    <cellStyle name="Lien hypertexte" xfId="222" builtinId="8" hidden="1"/>
    <cellStyle name="Lien hypertexte" xfId="224" builtinId="8" hidden="1"/>
    <cellStyle name="Lien hypertexte" xfId="226" builtinId="8" hidden="1"/>
    <cellStyle name="Lien hypertexte" xfId="228" builtinId="8" hidden="1"/>
    <cellStyle name="Lien hypertexte" xfId="230" builtinId="8" hidden="1"/>
    <cellStyle name="Lien hypertexte" xfId="232" builtinId="8" hidden="1"/>
    <cellStyle name="Lien hypertexte" xfId="234" builtinId="8" hidden="1"/>
    <cellStyle name="Lien hypertexte" xfId="236" builtinId="8" hidden="1"/>
    <cellStyle name="Lien hypertexte" xfId="238" builtinId="8" hidden="1"/>
    <cellStyle name="Lien hypertexte" xfId="240" builtinId="8" hidden="1"/>
    <cellStyle name="Lien hypertexte" xfId="242" builtinId="8" hidden="1"/>
    <cellStyle name="Lien hypertexte" xfId="244" builtinId="8" hidden="1"/>
    <cellStyle name="Lien hypertexte" xfId="246" builtinId="8" hidden="1"/>
    <cellStyle name="Lien hypertexte" xfId="248" builtinId="8" hidden="1"/>
    <cellStyle name="Lien hypertexte" xfId="250" builtinId="8" hidden="1"/>
    <cellStyle name="Lien hypertexte" xfId="252" builtinId="8" hidden="1"/>
    <cellStyle name="Lien hypertexte" xfId="254" builtinId="8" hidden="1"/>
    <cellStyle name="Lien hypertexte" xfId="256" builtinId="8" hidden="1"/>
    <cellStyle name="Lien hypertexte" xfId="258" builtinId="8" hidden="1"/>
    <cellStyle name="Lien hypertexte" xfId="260" builtinId="8" hidden="1"/>
    <cellStyle name="Lien hypertexte" xfId="262" builtinId="8" hidden="1"/>
    <cellStyle name="Lien hypertexte" xfId="264" builtinId="8" hidden="1"/>
    <cellStyle name="Lien hypertexte" xfId="266" builtinId="8" hidden="1"/>
    <cellStyle name="Lien hypertexte" xfId="268" builtinId="8" hidden="1"/>
    <cellStyle name="Lien hypertexte" xfId="270" builtinId="8" hidden="1"/>
    <cellStyle name="Lien hypertexte" xfId="272" builtinId="8" hidden="1"/>
    <cellStyle name="Lien hypertexte" xfId="274" builtinId="8" hidden="1"/>
    <cellStyle name="Lien hypertexte" xfId="276" builtinId="8" hidden="1"/>
    <cellStyle name="Lien hypertexte" xfId="278" builtinId="8" hidden="1"/>
    <cellStyle name="Lien hypertexte" xfId="280" builtinId="8" hidden="1"/>
    <cellStyle name="Lien hypertexte" xfId="282" builtinId="8" hidden="1"/>
    <cellStyle name="Lien hypertexte" xfId="284" builtinId="8" hidden="1"/>
    <cellStyle name="Lien hypertexte" xfId="286" builtinId="8" hidden="1"/>
    <cellStyle name="Lien hypertexte" xfId="288" builtinId="8" hidden="1"/>
    <cellStyle name="Lien hypertexte" xfId="290" builtinId="8" hidden="1"/>
    <cellStyle name="Lien hypertexte" xfId="292" builtinId="8" hidden="1"/>
    <cellStyle name="Lien hypertexte" xfId="294" builtinId="8" hidden="1"/>
    <cellStyle name="Lien hypertexte" xfId="296" builtinId="8" hidden="1"/>
    <cellStyle name="Lien hypertexte" xfId="298" builtinId="8" hidden="1"/>
    <cellStyle name="Lien hypertexte" xfId="300" builtinId="8" hidden="1"/>
    <cellStyle name="Lien hypertexte" xfId="302" builtinId="8" hidden="1"/>
    <cellStyle name="Lien hypertexte" xfId="304" builtinId="8" hidden="1"/>
    <cellStyle name="Lien hypertexte" xfId="306" builtinId="8" hidden="1"/>
    <cellStyle name="Lien hypertexte" xfId="308" builtinId="8" hidden="1"/>
    <cellStyle name="Lien hypertexte" xfId="310" builtinId="8" hidden="1"/>
    <cellStyle name="Lien hypertexte" xfId="312" builtinId="8" hidden="1"/>
    <cellStyle name="Lien hypertexte" xfId="314" builtinId="8" hidden="1"/>
    <cellStyle name="Lien hypertexte" xfId="316" builtinId="8" hidden="1"/>
    <cellStyle name="Lien hypertexte" xfId="318" builtinId="8" hidden="1"/>
    <cellStyle name="Lien hypertexte" xfId="320" builtinId="8" hidden="1"/>
    <cellStyle name="Lien hypertexte" xfId="322" builtinId="8" hidden="1"/>
    <cellStyle name="Lien hypertexte" xfId="324" builtinId="8" hidden="1"/>
    <cellStyle name="Lien hypertexte" xfId="326"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366" builtinId="8" hidden="1"/>
    <cellStyle name="Lien hypertexte" xfId="368" builtinId="8" hidden="1"/>
    <cellStyle name="Lien hypertexte" xfId="370" builtinId="8" hidden="1"/>
    <cellStyle name="Lien hypertexte" xfId="372" builtinId="8" hidden="1"/>
    <cellStyle name="Lien hypertexte" xfId="374" builtinId="8" hidden="1"/>
    <cellStyle name="Lien hypertexte" xfId="376" builtinId="8" hidden="1"/>
    <cellStyle name="Lien hypertexte" xfId="378" builtinId="8" hidden="1"/>
    <cellStyle name="Lien hypertexte" xfId="380" builtinId="8" hidden="1"/>
    <cellStyle name="Lien hypertexte" xfId="382" builtinId="8" hidden="1"/>
    <cellStyle name="Lien hypertexte" xfId="384" builtinId="8" hidden="1"/>
    <cellStyle name="Lien hypertexte" xfId="386" builtinId="8" hidden="1"/>
    <cellStyle name="Lien hypertexte" xfId="388" builtinId="8" hidden="1"/>
    <cellStyle name="Lien hypertexte" xfId="390" builtinId="8" hidden="1"/>
    <cellStyle name="Lien hypertexte" xfId="392" builtinId="8" hidden="1"/>
    <cellStyle name="Lien hypertexte" xfId="394" builtinId="8" hidden="1"/>
    <cellStyle name="Lien hypertexte" xfId="396" builtinId="8" hidden="1"/>
    <cellStyle name="Lien hypertexte" xfId="398" builtinId="8" hidden="1"/>
    <cellStyle name="Lien hypertexte" xfId="400" builtinId="8" hidden="1"/>
    <cellStyle name="Lien hypertexte" xfId="402" builtinId="8" hidden="1"/>
    <cellStyle name="Lien hypertexte" xfId="404" builtinId="8" hidden="1"/>
    <cellStyle name="Lien hypertexte" xfId="406" builtinId="8" hidden="1"/>
    <cellStyle name="Lien hypertexte" xfId="408" builtinId="8" hidden="1"/>
    <cellStyle name="Lien hypertexte" xfId="410" builtinId="8" hidden="1"/>
    <cellStyle name="Lien hypertexte" xfId="412" builtinId="8" hidden="1"/>
    <cellStyle name="Lien hypertexte" xfId="414" builtinId="8" hidden="1"/>
    <cellStyle name="Lien hypertexte" xfId="416" builtinId="8" hidden="1"/>
    <cellStyle name="Lien hypertexte" xfId="418" builtinId="8" hidden="1"/>
    <cellStyle name="Lien hypertexte" xfId="420" builtinId="8" hidden="1"/>
    <cellStyle name="Lien hypertexte" xfId="422" builtinId="8" hidden="1"/>
    <cellStyle name="Lien hypertexte" xfId="424" builtinId="8" hidden="1"/>
    <cellStyle name="Lien hypertexte" xfId="426" builtinId="8" hidden="1"/>
    <cellStyle name="Lien hypertexte" xfId="428" builtinId="8" hidden="1"/>
    <cellStyle name="Lien hypertexte" xfId="430" builtinId="8" hidden="1"/>
    <cellStyle name="Lien hypertexte" xfId="432" builtinId="8" hidden="1"/>
    <cellStyle name="Lien hypertexte" xfId="434" builtinId="8" hidden="1"/>
    <cellStyle name="Lien hypertexte" xfId="436" builtinId="8" hidden="1"/>
    <cellStyle name="Lien hypertexte" xfId="438" builtinId="8" hidden="1"/>
    <cellStyle name="Lien hypertexte" xfId="440" builtinId="8" hidden="1"/>
    <cellStyle name="Lien hypertexte" xfId="442" builtinId="8" hidden="1"/>
    <cellStyle name="Lien hypertexte" xfId="444" builtinId="8" hidden="1"/>
    <cellStyle name="Lien hypertexte" xfId="446" builtinId="8" hidden="1"/>
    <cellStyle name="Lien hypertexte" xfId="448" builtinId="8" hidden="1"/>
    <cellStyle name="Lien hypertexte" xfId="450" builtinId="8" hidden="1"/>
    <cellStyle name="Lien hypertexte" xfId="452" builtinId="8" hidden="1"/>
    <cellStyle name="Lien hypertexte" xfId="454" builtinId="8" hidden="1"/>
    <cellStyle name="Lien hypertexte" xfId="456" builtinId="8" hidden="1"/>
    <cellStyle name="Lien hypertexte" xfId="458" builtinId="8" hidden="1"/>
    <cellStyle name="Lien hypertexte" xfId="460" builtinId="8" hidden="1"/>
    <cellStyle name="Lien hypertexte" xfId="462" builtinId="8" hidden="1"/>
    <cellStyle name="Lien hypertexte" xfId="464" builtinId="8" hidden="1"/>
    <cellStyle name="Lien hypertexte" xfId="466" builtinId="8" hidden="1"/>
    <cellStyle name="Lien hypertexte" xfId="468" builtinId="8" hidden="1"/>
    <cellStyle name="Lien hypertexte" xfId="470" builtinId="8" hidden="1"/>
    <cellStyle name="Lien hypertexte" xfId="472" builtinId="8" hidden="1"/>
    <cellStyle name="Lien hypertexte" xfId="474" builtinId="8" hidden="1"/>
    <cellStyle name="Lien hypertexte" xfId="476" builtinId="8" hidden="1"/>
    <cellStyle name="Lien hypertexte" xfId="478" builtinId="8" hidden="1"/>
    <cellStyle name="Lien hypertexte" xfId="480" builtinId="8" hidden="1"/>
    <cellStyle name="Lien hypertexte" xfId="482" builtinId="8" hidden="1"/>
    <cellStyle name="Lien hypertexte" xfId="484" builtinId="8" hidden="1"/>
    <cellStyle name="Lien hypertexte" xfId="486" builtinId="8" hidden="1"/>
    <cellStyle name="Lien hypertexte" xfId="488" builtinId="8" hidden="1"/>
    <cellStyle name="Lien hypertexte" xfId="490" builtinId="8" hidden="1"/>
    <cellStyle name="Lien hypertexte" xfId="492" builtinId="8" hidden="1"/>
    <cellStyle name="Lien hypertexte" xfId="494" builtinId="8" hidden="1"/>
    <cellStyle name="Lien hypertexte" xfId="496" builtinId="8" hidden="1"/>
    <cellStyle name="Lien hypertexte" xfId="498" builtinId="8" hidden="1"/>
    <cellStyle name="Lien hypertexte" xfId="500" builtinId="8" hidden="1"/>
    <cellStyle name="Lien hypertexte" xfId="502" builtinId="8" hidden="1"/>
    <cellStyle name="Lien hypertexte" xfId="504" builtinId="8" hidden="1"/>
    <cellStyle name="Lien hypertexte" xfId="506" builtinId="8" hidden="1"/>
    <cellStyle name="Lien hypertexte" xfId="508" builtinId="8" hidden="1"/>
    <cellStyle name="Lien hypertexte" xfId="510" builtinId="8" hidden="1"/>
    <cellStyle name="Lien hypertexte" xfId="512" builtinId="8" hidden="1"/>
    <cellStyle name="Lien hypertexte" xfId="514" builtinId="8" hidden="1"/>
    <cellStyle name="Lien hypertexte" xfId="516" builtinId="8" hidden="1"/>
    <cellStyle name="Lien hypertexte" xfId="518" builtinId="8" hidden="1"/>
    <cellStyle name="Lien hypertexte" xfId="520" builtinId="8" hidden="1"/>
    <cellStyle name="Lien hypertexte" xfId="522" builtinId="8" hidden="1"/>
    <cellStyle name="Lien hypertexte" xfId="524" builtinId="8" hidden="1"/>
    <cellStyle name="Lien hypertexte" xfId="526" builtinId="8" hidden="1"/>
    <cellStyle name="Lien hypertexte" xfId="528" builtinId="8" hidden="1"/>
    <cellStyle name="Lien hypertexte" xfId="530" builtinId="8" hidden="1"/>
    <cellStyle name="Lien hypertexte" xfId="532" builtinId="8" hidden="1"/>
    <cellStyle name="Lien hypertexte" xfId="534" builtinId="8" hidden="1"/>
    <cellStyle name="Lien hypertexte" xfId="536" builtinId="8" hidden="1"/>
    <cellStyle name="Lien hypertexte" xfId="538" builtinId="8" hidden="1"/>
    <cellStyle name="Lien hypertexte" xfId="540" builtinId="8" hidden="1"/>
    <cellStyle name="Lien hypertexte" xfId="542" builtinId="8" hidden="1"/>
    <cellStyle name="Lien hypertexte" xfId="544" builtinId="8" hidden="1"/>
    <cellStyle name="Lien hypertexte" xfId="546" builtinId="8" hidden="1"/>
    <cellStyle name="Lien hypertexte" xfId="548" builtinId="8" hidden="1"/>
    <cellStyle name="Lien hypertexte" xfId="550" builtinId="8" hidden="1"/>
    <cellStyle name="Lien hypertexte" xfId="552" builtinId="8" hidden="1"/>
    <cellStyle name="Lien hypertexte" xfId="554" builtinId="8" hidden="1"/>
    <cellStyle name="Lien hypertexte" xfId="556" builtinId="8" hidden="1"/>
    <cellStyle name="Lien hypertexte" xfId="558" builtinId="8" hidden="1"/>
    <cellStyle name="Lien hypertexte" xfId="560" builtinId="8" hidden="1"/>
    <cellStyle name="Lien hypertexte" xfId="562" builtinId="8" hidden="1"/>
    <cellStyle name="Lien hypertexte" xfId="564" builtinId="8" hidden="1"/>
    <cellStyle name="Lien hypertexte" xfId="566" builtinId="8" hidden="1"/>
    <cellStyle name="Lien hypertexte" xfId="568" builtinId="8" hidden="1"/>
    <cellStyle name="Lien hypertexte" xfId="570" builtinId="8" hidden="1"/>
    <cellStyle name="Lien hypertexte" xfId="572" builtinId="8" hidden="1"/>
    <cellStyle name="Lien hypertexte" xfId="574" builtinId="8" hidden="1"/>
    <cellStyle name="Lien hypertexte" xfId="576" builtinId="8" hidden="1"/>
    <cellStyle name="Lien hypertexte" xfId="578" builtinId="8" hidden="1"/>
    <cellStyle name="Lien hypertexte" xfId="580" builtinId="8" hidden="1"/>
    <cellStyle name="Lien hypertexte" xfId="582" builtinId="8" hidden="1"/>
    <cellStyle name="Lien hypertexte" xfId="584" builtinId="8" hidden="1"/>
    <cellStyle name="Lien hypertexte" xfId="586" builtinId="8" hidden="1"/>
    <cellStyle name="Lien hypertexte" xfId="588" builtinId="8" hidden="1"/>
    <cellStyle name="Lien hypertexte" xfId="590" builtinId="8" hidden="1"/>
    <cellStyle name="Lien hypertexte" xfId="592" builtinId="8" hidden="1"/>
    <cellStyle name="Lien hypertexte" xfId="594" builtinId="8" hidden="1"/>
    <cellStyle name="Lien hypertexte" xfId="596" builtinId="8" hidden="1"/>
    <cellStyle name="Lien hypertexte" xfId="598" builtinId="8" hidden="1"/>
    <cellStyle name="Lien hypertexte" xfId="600" builtinId="8" hidden="1"/>
    <cellStyle name="Lien hypertexte" xfId="602" builtinId="8" hidden="1"/>
    <cellStyle name="Lien hypertexte" xfId="604" builtinId="8" hidden="1"/>
    <cellStyle name="Lien hypertexte" xfId="606" builtinId="8" hidden="1"/>
    <cellStyle name="Lien hypertexte" xfId="608" builtinId="8" hidden="1"/>
    <cellStyle name="Lien hypertexte" xfId="610" builtinId="8" hidden="1"/>
    <cellStyle name="Lien hypertexte" xfId="612" builtinId="8" hidden="1"/>
    <cellStyle name="Lien hypertexte" xfId="614" builtinId="8" hidden="1"/>
    <cellStyle name="Lien hypertexte" xfId="616" builtinId="8" hidden="1"/>
    <cellStyle name="Lien hypertexte" xfId="618" builtinId="8" hidden="1"/>
    <cellStyle name="Lien hypertexte" xfId="620" builtinId="8" hidden="1"/>
    <cellStyle name="Lien hypertexte" xfId="622" builtinId="8" hidden="1"/>
    <cellStyle name="Lien hypertexte" xfId="624" builtinId="8" hidden="1"/>
    <cellStyle name="Lien hypertexte" xfId="626" builtinId="8" hidden="1"/>
    <cellStyle name="Lien hypertexte" xfId="628" builtinId="8" hidden="1"/>
    <cellStyle name="Lien hypertexte" xfId="630" builtinId="8" hidden="1"/>
    <cellStyle name="Lien hypertexte" xfId="632" builtinId="8" hidden="1"/>
    <cellStyle name="Lien hypertexte" xfId="634" builtinId="8" hidden="1"/>
    <cellStyle name="Lien hypertexte" xfId="636" builtinId="8" hidden="1"/>
    <cellStyle name="Lien hypertexte" xfId="638" builtinId="8" hidden="1"/>
    <cellStyle name="Lien hypertexte" xfId="640" builtinId="8" hidden="1"/>
    <cellStyle name="Lien hypertexte" xfId="642" builtinId="8" hidden="1"/>
    <cellStyle name="Lien hypertexte" xfId="644" builtinId="8" hidden="1"/>
    <cellStyle name="Lien hypertexte" xfId="646" builtinId="8" hidden="1"/>
    <cellStyle name="Lien hypertexte" xfId="648" builtinId="8" hidden="1"/>
    <cellStyle name="Lien hypertexte" xfId="650" builtinId="8" hidden="1"/>
    <cellStyle name="Lien hypertexte" xfId="652" builtinId="8" hidden="1"/>
    <cellStyle name="Lien hypertexte" xfId="654" builtinId="8" hidden="1"/>
    <cellStyle name="Lien hypertexte" xfId="656" builtinId="8" hidden="1"/>
    <cellStyle name="Lien hypertexte" xfId="658" builtinId="8" hidden="1"/>
    <cellStyle name="Lien hypertexte" xfId="660" builtinId="8" hidden="1"/>
    <cellStyle name="Lien hypertexte" xfId="662" builtinId="8" hidden="1"/>
    <cellStyle name="Lien hypertexte" xfId="664" builtinId="8" hidden="1"/>
    <cellStyle name="Lien hypertexte" xfId="666" builtinId="8" hidden="1"/>
    <cellStyle name="Lien hypertexte" xfId="668" builtinId="8" hidden="1"/>
    <cellStyle name="Lien hypertexte" xfId="670" builtinId="8" hidden="1"/>
    <cellStyle name="Lien hypertexte" xfId="672" builtinId="8" hidden="1"/>
    <cellStyle name="Lien hypertexte" xfId="674" builtinId="8" hidden="1"/>
    <cellStyle name="Lien hypertexte" xfId="676" builtinId="8" hidden="1"/>
    <cellStyle name="Lien hypertexte" xfId="678" builtinId="8" hidden="1"/>
    <cellStyle name="Lien hypertexte" xfId="680" builtinId="8" hidden="1"/>
    <cellStyle name="Lien hypertexte" xfId="682" builtinId="8" hidden="1"/>
    <cellStyle name="Lien hypertexte" xfId="684" builtinId="8" hidden="1"/>
    <cellStyle name="Lien hypertexte" xfId="686" builtinId="8" hidden="1"/>
    <cellStyle name="Lien hypertexte" xfId="688" builtinId="8" hidden="1"/>
    <cellStyle name="Lien hypertexte" xfId="690" builtinId="8" hidden="1"/>
    <cellStyle name="Lien hypertexte" xfId="692" builtinId="8" hidden="1"/>
    <cellStyle name="Lien hypertexte" xfId="694" builtinId="8" hidden="1"/>
    <cellStyle name="Lien hypertexte" xfId="696" builtinId="8" hidden="1"/>
    <cellStyle name="Lien hypertexte" xfId="698" builtinId="8" hidden="1"/>
    <cellStyle name="Lien hypertexte" xfId="700" builtinId="8" hidden="1"/>
    <cellStyle name="Lien hypertexte" xfId="702" builtinId="8" hidden="1"/>
    <cellStyle name="Lien hypertexte" xfId="704" builtinId="8" hidden="1"/>
    <cellStyle name="Lien hypertexte" xfId="706" builtinId="8" hidden="1"/>
    <cellStyle name="Lien hypertexte" xfId="708" builtinId="8" hidden="1"/>
    <cellStyle name="Lien hypertexte" xfId="710" builtinId="8" hidden="1"/>
    <cellStyle name="Lien hypertexte" xfId="712" builtinId="8" hidden="1"/>
    <cellStyle name="Lien hypertexte" xfId="714" builtinId="8" hidden="1"/>
    <cellStyle name="Lien hypertexte" xfId="716" builtinId="8" hidden="1"/>
    <cellStyle name="Lien hypertexte" xfId="718" builtinId="8" hidden="1"/>
    <cellStyle name="Lien hypertexte" xfId="720" builtinId="8" hidden="1"/>
    <cellStyle name="Lien hypertexte" xfId="722" builtinId="8" hidden="1"/>
    <cellStyle name="Lien hypertexte" xfId="724" builtinId="8" hidden="1"/>
    <cellStyle name="Lien hypertexte" xfId="726" builtinId="8" hidden="1"/>
    <cellStyle name="Lien hypertexte" xfId="728" builtinId="8" hidden="1"/>
    <cellStyle name="Lien hypertexte" xfId="730" builtinId="8" hidden="1"/>
    <cellStyle name="Lien hypertexte" xfId="732" builtinId="8" hidden="1"/>
    <cellStyle name="Lien hypertexte" xfId="734" builtinId="8" hidden="1"/>
    <cellStyle name="Lien hypertexte" xfId="736" builtinId="8" hidden="1"/>
    <cellStyle name="Lien hypertexte" xfId="738" builtinId="8" hidden="1"/>
    <cellStyle name="Lien hypertexte" xfId="740" builtinId="8" hidden="1"/>
    <cellStyle name="Lien hypertexte" xfId="742" builtinId="8" hidden="1"/>
    <cellStyle name="Lien hypertexte" xfId="744" builtinId="8" hidden="1"/>
    <cellStyle name="Lien hypertexte" xfId="746" builtinId="8" hidden="1"/>
    <cellStyle name="Lien hypertexte" xfId="748" builtinId="8" hidden="1"/>
    <cellStyle name="Lien hypertexte" xfId="750" builtinId="8" hidden="1"/>
    <cellStyle name="Lien hypertexte" xfId="752" builtinId="8" hidden="1"/>
    <cellStyle name="Lien hypertexte" xfId="754" builtinId="8" hidden="1"/>
    <cellStyle name="Lien hypertexte" xfId="756" builtinId="8" hidden="1"/>
    <cellStyle name="Lien hypertexte" xfId="758" builtinId="8" hidden="1"/>
    <cellStyle name="Lien hypertexte" xfId="760" builtinId="8" hidden="1"/>
    <cellStyle name="Lien hypertexte" xfId="762" builtinId="8" hidden="1"/>
    <cellStyle name="Lien hypertexte" xfId="764" builtinId="8" hidden="1"/>
    <cellStyle name="Lien hypertexte" xfId="766" builtinId="8" hidden="1"/>
    <cellStyle name="Lien hypertexte" xfId="768" builtinId="8" hidden="1"/>
    <cellStyle name="Lien hypertexte" xfId="770" builtinId="8" hidden="1"/>
    <cellStyle name="Lien hypertexte" xfId="772" builtinId="8" hidden="1"/>
    <cellStyle name="Lien hypertexte" xfId="774" builtinId="8" hidden="1"/>
    <cellStyle name="Lien hypertexte" xfId="776" builtinId="8" hidden="1"/>
    <cellStyle name="Lien hypertexte" xfId="778" builtinId="8" hidden="1"/>
    <cellStyle name="Lien hypertexte" xfId="780" builtinId="8" hidden="1"/>
    <cellStyle name="Lien hypertexte" xfId="782" builtinId="8" hidden="1"/>
    <cellStyle name="Lien hypertexte" xfId="784" builtinId="8" hidden="1"/>
    <cellStyle name="Lien hypertexte" xfId="786" builtinId="8" hidden="1"/>
    <cellStyle name="Lien hypertexte" xfId="788" builtinId="8" hidden="1"/>
    <cellStyle name="Lien hypertexte" xfId="790" builtinId="8" hidden="1"/>
    <cellStyle name="Lien hypertexte" xfId="792" builtinId="8" hidden="1"/>
    <cellStyle name="Lien hypertexte" xfId="794" builtinId="8" hidden="1"/>
    <cellStyle name="Lien hypertexte" xfId="796" builtinId="8" hidden="1"/>
    <cellStyle name="Lien hypertexte" xfId="798" builtinId="8" hidden="1"/>
    <cellStyle name="Lien hypertexte" xfId="800" builtinId="8" hidden="1"/>
    <cellStyle name="Lien hypertexte" xfId="802" builtinId="8" hidden="1"/>
    <cellStyle name="Lien hypertexte" xfId="804" builtinId="8" hidden="1"/>
    <cellStyle name="Lien hypertexte" xfId="806" builtinId="8" hidden="1"/>
    <cellStyle name="Lien hypertexte" xfId="808" builtinId="8" hidden="1"/>
    <cellStyle name="Lien hypertexte" xfId="810" builtinId="8" hidden="1"/>
    <cellStyle name="Lien hypertexte" xfId="812" builtinId="8" hidden="1"/>
    <cellStyle name="Lien hypertexte" xfId="814" builtinId="8" hidden="1"/>
    <cellStyle name="Lien hypertexte" xfId="816" builtinId="8" hidden="1"/>
    <cellStyle name="Lien hypertexte" xfId="818" builtinId="8" hidden="1"/>
    <cellStyle name="Lien hypertexte" xfId="820" builtinId="8" hidden="1"/>
    <cellStyle name="Lien hypertexte" xfId="822" builtinId="8" hidden="1"/>
    <cellStyle name="Lien hypertexte" xfId="824" builtinId="8" hidden="1"/>
    <cellStyle name="Lien hypertexte" xfId="826" builtinId="8" hidden="1"/>
    <cellStyle name="Lien hypertexte" xfId="828" builtinId="8" hidden="1"/>
    <cellStyle name="Lien hypertexte" xfId="830" builtinId="8" hidden="1"/>
    <cellStyle name="Lien hypertexte" xfId="832" builtinId="8" hidden="1"/>
    <cellStyle name="Lien hypertexte" xfId="834" builtinId="8" hidden="1"/>
    <cellStyle name="Lien hypertexte" xfId="836" builtinId="8" hidden="1"/>
    <cellStyle name="Lien hypertexte" xfId="838" builtinId="8" hidden="1"/>
    <cellStyle name="Lien hypertexte" xfId="840" builtinId="8" hidden="1"/>
    <cellStyle name="Lien hypertexte" xfId="842" builtinId="8" hidden="1"/>
    <cellStyle name="Lien hypertexte" xfId="844" builtinId="8" hidden="1"/>
    <cellStyle name="Lien hypertexte" xfId="846" builtinId="8" hidden="1"/>
    <cellStyle name="Lien hypertexte" xfId="848" builtinId="8" hidden="1"/>
    <cellStyle name="Lien hypertexte" xfId="850" builtinId="8" hidden="1"/>
    <cellStyle name="Lien hypertexte" xfId="852" builtinId="8" hidden="1"/>
    <cellStyle name="Lien hypertexte" xfId="854" builtinId="8" hidden="1"/>
    <cellStyle name="Lien hypertexte" xfId="856" builtinId="8" hidden="1"/>
    <cellStyle name="Lien hypertexte" xfId="858" builtinId="8" hidden="1"/>
    <cellStyle name="Lien hypertexte" xfId="860" builtinId="8" hidden="1"/>
    <cellStyle name="Lien hypertexte" xfId="862" builtinId="8" hidden="1"/>
    <cellStyle name="Lien hypertexte" xfId="864" builtinId="8" hidden="1"/>
    <cellStyle name="Lien hypertexte" xfId="866" builtinId="8" hidden="1"/>
    <cellStyle name="Lien hypertexte" xfId="868" builtinId="8" hidden="1"/>
    <cellStyle name="Lien hypertexte" xfId="870" builtinId="8" hidden="1"/>
    <cellStyle name="Lien hypertexte" xfId="872" builtinId="8" hidden="1"/>
    <cellStyle name="Lien hypertexte" xfId="874" builtinId="8" hidden="1"/>
    <cellStyle name="Lien hypertexte" xfId="876" builtinId="8" hidden="1"/>
    <cellStyle name="Lien hypertexte" xfId="878" builtinId="8" hidden="1"/>
    <cellStyle name="Lien hypertexte" xfId="880" builtinId="8" hidden="1"/>
    <cellStyle name="Lien hypertexte" xfId="882" builtinId="8" hidden="1"/>
    <cellStyle name="Lien hypertexte" xfId="884" builtinId="8" hidden="1"/>
    <cellStyle name="Lien hypertexte" xfId="886" builtinId="8" hidden="1"/>
    <cellStyle name="Lien hypertexte" xfId="888" builtinId="8" hidden="1"/>
    <cellStyle name="Lien hypertexte" xfId="890" builtinId="8" hidden="1"/>
    <cellStyle name="Lien hypertexte" xfId="892" builtinId="8" hidden="1"/>
    <cellStyle name="Lien hypertexte" xfId="894" builtinId="8" hidden="1"/>
    <cellStyle name="Lien hypertexte" xfId="896" builtinId="8" hidden="1"/>
    <cellStyle name="Lien hypertexte" xfId="898" builtinId="8" hidden="1"/>
    <cellStyle name="Lien hypertexte" xfId="900" builtinId="8" hidden="1"/>
    <cellStyle name="Lien hypertexte" xfId="902" builtinId="8" hidden="1"/>
    <cellStyle name="Lien hypertexte" xfId="904" builtinId="8" hidden="1"/>
    <cellStyle name="Lien hypertexte" xfId="906" builtinId="8" hidden="1"/>
    <cellStyle name="Lien hypertexte" xfId="908" builtinId="8" hidden="1"/>
    <cellStyle name="Lien hypertexte" xfId="910" builtinId="8" hidden="1"/>
    <cellStyle name="Lien hypertexte" xfId="912" builtinId="8" hidden="1"/>
    <cellStyle name="Lien hypertexte" xfId="914" builtinId="8" hidden="1"/>
    <cellStyle name="Lien hypertexte" xfId="916" builtinId="8" hidden="1"/>
    <cellStyle name="Lien hypertexte" xfId="918" builtinId="8" hidden="1"/>
    <cellStyle name="Lien hypertexte" xfId="920" builtinId="8" hidden="1"/>
    <cellStyle name="Lien hypertexte" xfId="922" builtinId="8" hidden="1"/>
    <cellStyle name="Lien hypertexte" xfId="924" builtinId="8" hidden="1"/>
    <cellStyle name="Lien hypertexte" xfId="926" builtinId="8" hidden="1"/>
    <cellStyle name="Lien hypertexte" xfId="928" builtinId="8" hidden="1"/>
    <cellStyle name="Lien hypertexte" xfId="930" builtinId="8" hidden="1"/>
    <cellStyle name="Lien hypertexte" xfId="932" builtinId="8" hidden="1"/>
    <cellStyle name="Lien hypertexte" xfId="934" builtinId="8" hidden="1"/>
    <cellStyle name="Lien hypertexte" xfId="936" builtinId="8" hidden="1"/>
    <cellStyle name="Lien hypertexte" xfId="938" builtinId="8" hidden="1"/>
    <cellStyle name="Lien hypertexte" xfId="940" builtinId="8" hidden="1"/>
    <cellStyle name="Lien hypertexte" xfId="942" builtinId="8" hidden="1"/>
    <cellStyle name="Lien hypertexte" xfId="944" builtinId="8" hidden="1"/>
    <cellStyle name="Lien hypertexte" xfId="946" builtinId="8" hidden="1"/>
    <cellStyle name="Lien hypertexte" xfId="948" builtinId="8" hidden="1"/>
    <cellStyle name="Lien hypertexte" xfId="950" builtinId="8" hidden="1"/>
    <cellStyle name="Lien hypertexte" xfId="952" builtinId="8" hidden="1"/>
    <cellStyle name="Lien hypertexte visité" xfId="1" builtinId="9" hidden="1"/>
    <cellStyle name="Lien hypertexte visité" xfId="3" builtinId="9" hidden="1"/>
    <cellStyle name="Lien hypertexte visité" xfId="5" builtinId="9" hidden="1"/>
    <cellStyle name="Lien hypertexte visité" xfId="8"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6" builtinId="9" hidden="1"/>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6" builtinId="9" hidden="1"/>
    <cellStyle name="Lien hypertexte visité" xfId="158" builtinId="9" hidden="1"/>
    <cellStyle name="Lien hypertexte visité" xfId="160" builtinId="9" hidden="1"/>
    <cellStyle name="Lien hypertexte visité" xfId="162" builtinId="9" hidden="1"/>
    <cellStyle name="Lien hypertexte visité" xfId="164" builtinId="9" hidden="1"/>
    <cellStyle name="Lien hypertexte visité" xfId="166" builtinId="9" hidden="1"/>
    <cellStyle name="Lien hypertexte visité" xfId="168" builtinId="9" hidden="1"/>
    <cellStyle name="Lien hypertexte visité" xfId="170" builtinId="9" hidden="1"/>
    <cellStyle name="Lien hypertexte visité" xfId="172" builtinId="9" hidden="1"/>
    <cellStyle name="Lien hypertexte visité" xfId="174" builtinId="9" hidden="1"/>
    <cellStyle name="Lien hypertexte visité" xfId="176" builtinId="9" hidden="1"/>
    <cellStyle name="Lien hypertexte visité" xfId="178" builtinId="9" hidden="1"/>
    <cellStyle name="Lien hypertexte visité" xfId="180" builtinId="9" hidden="1"/>
    <cellStyle name="Lien hypertexte visité" xfId="182" builtinId="9" hidden="1"/>
    <cellStyle name="Lien hypertexte visité" xfId="184" builtinId="9" hidden="1"/>
    <cellStyle name="Lien hypertexte visité" xfId="186" builtinId="9" hidden="1"/>
    <cellStyle name="Lien hypertexte visité" xfId="188" builtinId="9" hidden="1"/>
    <cellStyle name="Lien hypertexte visité" xfId="190" builtinId="9" hidden="1"/>
    <cellStyle name="Lien hypertexte visité" xfId="192" builtinId="9" hidden="1"/>
    <cellStyle name="Lien hypertexte visité" xfId="194" builtinId="9" hidden="1"/>
    <cellStyle name="Lien hypertexte visité" xfId="197" builtinId="9" hidden="1"/>
    <cellStyle name="Lien hypertexte visité" xfId="199" builtinId="9" hidden="1"/>
    <cellStyle name="Lien hypertexte visité" xfId="201" builtinId="9" hidden="1"/>
    <cellStyle name="Lien hypertexte visité" xfId="203" builtinId="9" hidden="1"/>
    <cellStyle name="Lien hypertexte visité" xfId="205" builtinId="9" hidden="1"/>
    <cellStyle name="Lien hypertexte visité" xfId="207" builtinId="9" hidden="1"/>
    <cellStyle name="Lien hypertexte visité" xfId="209" builtinId="9" hidden="1"/>
    <cellStyle name="Lien hypertexte visité" xfId="211" builtinId="9" hidden="1"/>
    <cellStyle name="Lien hypertexte visité" xfId="213" builtinId="9" hidden="1"/>
    <cellStyle name="Lien hypertexte visité" xfId="215" builtinId="9" hidden="1"/>
    <cellStyle name="Lien hypertexte visité" xfId="217" builtinId="9" hidden="1"/>
    <cellStyle name="Lien hypertexte visité" xfId="219" builtinId="9" hidden="1"/>
    <cellStyle name="Lien hypertexte visité" xfId="221" builtinId="9" hidden="1"/>
    <cellStyle name="Lien hypertexte visité" xfId="223" builtinId="9" hidden="1"/>
    <cellStyle name="Lien hypertexte visité" xfId="225" builtinId="9" hidden="1"/>
    <cellStyle name="Lien hypertexte visité" xfId="227" builtinId="9" hidden="1"/>
    <cellStyle name="Lien hypertexte visité" xfId="229" builtinId="9" hidden="1"/>
    <cellStyle name="Lien hypertexte visité" xfId="231" builtinId="9" hidden="1"/>
    <cellStyle name="Lien hypertexte visité" xfId="233" builtinId="9" hidden="1"/>
    <cellStyle name="Lien hypertexte visité" xfId="235" builtinId="9" hidden="1"/>
    <cellStyle name="Lien hypertexte visité" xfId="237" builtinId="9" hidden="1"/>
    <cellStyle name="Lien hypertexte visité" xfId="239" builtinId="9" hidden="1"/>
    <cellStyle name="Lien hypertexte visité" xfId="241" builtinId="9" hidden="1"/>
    <cellStyle name="Lien hypertexte visité" xfId="243" builtinId="9" hidden="1"/>
    <cellStyle name="Lien hypertexte visité" xfId="245" builtinId="9" hidden="1"/>
    <cellStyle name="Lien hypertexte visité" xfId="247" builtinId="9" hidden="1"/>
    <cellStyle name="Lien hypertexte visité" xfId="249" builtinId="9" hidden="1"/>
    <cellStyle name="Lien hypertexte visité" xfId="251" builtinId="9" hidden="1"/>
    <cellStyle name="Lien hypertexte visité" xfId="253" builtinId="9" hidden="1"/>
    <cellStyle name="Lien hypertexte visité" xfId="255" builtinId="9" hidden="1"/>
    <cellStyle name="Lien hypertexte visité" xfId="257" builtinId="9" hidden="1"/>
    <cellStyle name="Lien hypertexte visité" xfId="259" builtinId="9" hidden="1"/>
    <cellStyle name="Lien hypertexte visité" xfId="261" builtinId="9" hidden="1"/>
    <cellStyle name="Lien hypertexte visité" xfId="263" builtinId="9" hidden="1"/>
    <cellStyle name="Lien hypertexte visité" xfId="265" builtinId="9" hidden="1"/>
    <cellStyle name="Lien hypertexte visité" xfId="267" builtinId="9" hidden="1"/>
    <cellStyle name="Lien hypertexte visité" xfId="269" builtinId="9" hidden="1"/>
    <cellStyle name="Lien hypertexte visité" xfId="271" builtinId="9" hidden="1"/>
    <cellStyle name="Lien hypertexte visité" xfId="273" builtinId="9" hidden="1"/>
    <cellStyle name="Lien hypertexte visité" xfId="275" builtinId="9" hidden="1"/>
    <cellStyle name="Lien hypertexte visité" xfId="277" builtinId="9" hidden="1"/>
    <cellStyle name="Lien hypertexte visité" xfId="279" builtinId="9" hidden="1"/>
    <cellStyle name="Lien hypertexte visité" xfId="281" builtinId="9" hidden="1"/>
    <cellStyle name="Lien hypertexte visité" xfId="283" builtinId="9" hidden="1"/>
    <cellStyle name="Lien hypertexte visité" xfId="285" builtinId="9" hidden="1"/>
    <cellStyle name="Lien hypertexte visité" xfId="287" builtinId="9" hidden="1"/>
    <cellStyle name="Lien hypertexte visité" xfId="289" builtinId="9" hidden="1"/>
    <cellStyle name="Lien hypertexte visité" xfId="291" builtinId="9" hidden="1"/>
    <cellStyle name="Lien hypertexte visité" xfId="293" builtinId="9" hidden="1"/>
    <cellStyle name="Lien hypertexte visité" xfId="295" builtinId="9" hidden="1"/>
    <cellStyle name="Lien hypertexte visité" xfId="297" builtinId="9" hidden="1"/>
    <cellStyle name="Lien hypertexte visité" xfId="299" builtinId="9" hidden="1"/>
    <cellStyle name="Lien hypertexte visité" xfId="301" builtinId="9" hidden="1"/>
    <cellStyle name="Lien hypertexte visité" xfId="303" builtinId="9" hidden="1"/>
    <cellStyle name="Lien hypertexte visité" xfId="305" builtinId="9" hidden="1"/>
    <cellStyle name="Lien hypertexte visité" xfId="307" builtinId="9" hidden="1"/>
    <cellStyle name="Lien hypertexte visité" xfId="309" builtinId="9" hidden="1"/>
    <cellStyle name="Lien hypertexte visité" xfId="311" builtinId="9" hidden="1"/>
    <cellStyle name="Lien hypertexte visité" xfId="313" builtinId="9" hidden="1"/>
    <cellStyle name="Lien hypertexte visité" xfId="315" builtinId="9" hidden="1"/>
    <cellStyle name="Lien hypertexte visité" xfId="317" builtinId="9" hidden="1"/>
    <cellStyle name="Lien hypertexte visité" xfId="319" builtinId="9" hidden="1"/>
    <cellStyle name="Lien hypertexte visité" xfId="321" builtinId="9" hidden="1"/>
    <cellStyle name="Lien hypertexte visité" xfId="323" builtinId="9" hidden="1"/>
    <cellStyle name="Lien hypertexte visité" xfId="325" builtinId="9" hidden="1"/>
    <cellStyle name="Lien hypertexte visité" xfId="327"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Lien hypertexte visité" xfId="377" builtinId="9" hidden="1"/>
    <cellStyle name="Lien hypertexte visité" xfId="379" builtinId="9" hidden="1"/>
    <cellStyle name="Lien hypertexte visité" xfId="381" builtinId="9" hidden="1"/>
    <cellStyle name="Lien hypertexte visité" xfId="383" builtinId="9" hidden="1"/>
    <cellStyle name="Lien hypertexte visité" xfId="385" builtinId="9" hidden="1"/>
    <cellStyle name="Lien hypertexte visité" xfId="387" builtinId="9" hidden="1"/>
    <cellStyle name="Lien hypertexte visité" xfId="389" builtinId="9" hidden="1"/>
    <cellStyle name="Lien hypertexte visité" xfId="391" builtinId="9" hidden="1"/>
    <cellStyle name="Lien hypertexte visité" xfId="393" builtinId="9" hidden="1"/>
    <cellStyle name="Lien hypertexte visité" xfId="395" builtinId="9" hidden="1"/>
    <cellStyle name="Lien hypertexte visité" xfId="397" builtinId="9" hidden="1"/>
    <cellStyle name="Lien hypertexte visité" xfId="399" builtinId="9" hidden="1"/>
    <cellStyle name="Lien hypertexte visité" xfId="401" builtinId="9" hidden="1"/>
    <cellStyle name="Lien hypertexte visité" xfId="403" builtinId="9" hidden="1"/>
    <cellStyle name="Lien hypertexte visité" xfId="405" builtinId="9" hidden="1"/>
    <cellStyle name="Lien hypertexte visité" xfId="407" builtinId="9" hidden="1"/>
    <cellStyle name="Lien hypertexte visité" xfId="409" builtinId="9" hidden="1"/>
    <cellStyle name="Lien hypertexte visité" xfId="411" builtinId="9" hidden="1"/>
    <cellStyle name="Lien hypertexte visité" xfId="413" builtinId="9" hidden="1"/>
    <cellStyle name="Lien hypertexte visité" xfId="415" builtinId="9" hidden="1"/>
    <cellStyle name="Lien hypertexte visité" xfId="417" builtinId="9" hidden="1"/>
    <cellStyle name="Lien hypertexte visité" xfId="419" builtinId="9" hidden="1"/>
    <cellStyle name="Lien hypertexte visité" xfId="421" builtinId="9" hidden="1"/>
    <cellStyle name="Lien hypertexte visité" xfId="423" builtinId="9" hidden="1"/>
    <cellStyle name="Lien hypertexte visité" xfId="425" builtinId="9" hidden="1"/>
    <cellStyle name="Lien hypertexte visité" xfId="427" builtinId="9" hidden="1"/>
    <cellStyle name="Lien hypertexte visité" xfId="429" builtinId="9" hidden="1"/>
    <cellStyle name="Lien hypertexte visité" xfId="431" builtinId="9" hidden="1"/>
    <cellStyle name="Lien hypertexte visité" xfId="433" builtinId="9" hidden="1"/>
    <cellStyle name="Lien hypertexte visité" xfId="435" builtinId="9" hidden="1"/>
    <cellStyle name="Lien hypertexte visité" xfId="437" builtinId="9" hidden="1"/>
    <cellStyle name="Lien hypertexte visité" xfId="439" builtinId="9" hidden="1"/>
    <cellStyle name="Lien hypertexte visité" xfId="441" builtinId="9" hidden="1"/>
    <cellStyle name="Lien hypertexte visité" xfId="443" builtinId="9" hidden="1"/>
    <cellStyle name="Lien hypertexte visité" xfId="445" builtinId="9" hidden="1"/>
    <cellStyle name="Lien hypertexte visité" xfId="447" builtinId="9" hidden="1"/>
    <cellStyle name="Lien hypertexte visité" xfId="449" builtinId="9" hidden="1"/>
    <cellStyle name="Lien hypertexte visité" xfId="451" builtinId="9" hidden="1"/>
    <cellStyle name="Lien hypertexte visité" xfId="453" builtinId="9" hidden="1"/>
    <cellStyle name="Lien hypertexte visité" xfId="455" builtinId="9" hidden="1"/>
    <cellStyle name="Lien hypertexte visité" xfId="457" builtinId="9" hidden="1"/>
    <cellStyle name="Lien hypertexte visité" xfId="459" builtinId="9" hidden="1"/>
    <cellStyle name="Lien hypertexte visité" xfId="461" builtinId="9" hidden="1"/>
    <cellStyle name="Lien hypertexte visité" xfId="463" builtinId="9" hidden="1"/>
    <cellStyle name="Lien hypertexte visité" xfId="465" builtinId="9" hidden="1"/>
    <cellStyle name="Lien hypertexte visité" xfId="467" builtinId="9" hidden="1"/>
    <cellStyle name="Lien hypertexte visité" xfId="469" builtinId="9" hidden="1"/>
    <cellStyle name="Lien hypertexte visité" xfId="471" builtinId="9" hidden="1"/>
    <cellStyle name="Lien hypertexte visité" xfId="473" builtinId="9" hidden="1"/>
    <cellStyle name="Lien hypertexte visité" xfId="475" builtinId="9" hidden="1"/>
    <cellStyle name="Lien hypertexte visité" xfId="477" builtinId="9" hidden="1"/>
    <cellStyle name="Lien hypertexte visité" xfId="479" builtinId="9" hidden="1"/>
    <cellStyle name="Lien hypertexte visité" xfId="481" builtinId="9" hidden="1"/>
    <cellStyle name="Lien hypertexte visité" xfId="483" builtinId="9" hidden="1"/>
    <cellStyle name="Lien hypertexte visité" xfId="485" builtinId="9" hidden="1"/>
    <cellStyle name="Lien hypertexte visité" xfId="487" builtinId="9" hidden="1"/>
    <cellStyle name="Lien hypertexte visité" xfId="489" builtinId="9" hidden="1"/>
    <cellStyle name="Lien hypertexte visité" xfId="491" builtinId="9" hidden="1"/>
    <cellStyle name="Lien hypertexte visité" xfId="493" builtinId="9" hidden="1"/>
    <cellStyle name="Lien hypertexte visité" xfId="495" builtinId="9" hidden="1"/>
    <cellStyle name="Lien hypertexte visité" xfId="497" builtinId="9" hidden="1"/>
    <cellStyle name="Lien hypertexte visité" xfId="499" builtinId="9" hidden="1"/>
    <cellStyle name="Lien hypertexte visité" xfId="501" builtinId="9" hidden="1"/>
    <cellStyle name="Lien hypertexte visité" xfId="503" builtinId="9" hidden="1"/>
    <cellStyle name="Lien hypertexte visité" xfId="505" builtinId="9" hidden="1"/>
    <cellStyle name="Lien hypertexte visité" xfId="507" builtinId="9" hidden="1"/>
    <cellStyle name="Lien hypertexte visité" xfId="509" builtinId="9" hidden="1"/>
    <cellStyle name="Lien hypertexte visité" xfId="511" builtinId="9" hidden="1"/>
    <cellStyle name="Lien hypertexte visité" xfId="513" builtinId="9" hidden="1"/>
    <cellStyle name="Lien hypertexte visité" xfId="515" builtinId="9" hidden="1"/>
    <cellStyle name="Lien hypertexte visité" xfId="517" builtinId="9" hidden="1"/>
    <cellStyle name="Lien hypertexte visité" xfId="519" builtinId="9" hidden="1"/>
    <cellStyle name="Lien hypertexte visité" xfId="521" builtinId="9" hidden="1"/>
    <cellStyle name="Lien hypertexte visité" xfId="523" builtinId="9" hidden="1"/>
    <cellStyle name="Lien hypertexte visité" xfId="525" builtinId="9" hidden="1"/>
    <cellStyle name="Lien hypertexte visité" xfId="527" builtinId="9" hidden="1"/>
    <cellStyle name="Lien hypertexte visité" xfId="529" builtinId="9" hidden="1"/>
    <cellStyle name="Lien hypertexte visité" xfId="531" builtinId="9" hidden="1"/>
    <cellStyle name="Lien hypertexte visité" xfId="533" builtinId="9" hidden="1"/>
    <cellStyle name="Lien hypertexte visité" xfId="535" builtinId="9" hidden="1"/>
    <cellStyle name="Lien hypertexte visité" xfId="537" builtinId="9" hidden="1"/>
    <cellStyle name="Lien hypertexte visité" xfId="539" builtinId="9" hidden="1"/>
    <cellStyle name="Lien hypertexte visité" xfId="541" builtinId="9" hidden="1"/>
    <cellStyle name="Lien hypertexte visité" xfId="543" builtinId="9" hidden="1"/>
    <cellStyle name="Lien hypertexte visité" xfId="545" builtinId="9" hidden="1"/>
    <cellStyle name="Lien hypertexte visité" xfId="547" builtinId="9" hidden="1"/>
    <cellStyle name="Lien hypertexte visité" xfId="549" builtinId="9" hidden="1"/>
    <cellStyle name="Lien hypertexte visité" xfId="551" builtinId="9" hidden="1"/>
    <cellStyle name="Lien hypertexte visité" xfId="553" builtinId="9" hidden="1"/>
    <cellStyle name="Lien hypertexte visité" xfId="555" builtinId="9" hidden="1"/>
    <cellStyle name="Lien hypertexte visité" xfId="557" builtinId="9" hidden="1"/>
    <cellStyle name="Lien hypertexte visité" xfId="559" builtinId="9" hidden="1"/>
    <cellStyle name="Lien hypertexte visité" xfId="561" builtinId="9" hidden="1"/>
    <cellStyle name="Lien hypertexte visité" xfId="563" builtinId="9" hidden="1"/>
    <cellStyle name="Lien hypertexte visité" xfId="565" builtinId="9" hidden="1"/>
    <cellStyle name="Lien hypertexte visité" xfId="567" builtinId="9" hidden="1"/>
    <cellStyle name="Lien hypertexte visité" xfId="569" builtinId="9" hidden="1"/>
    <cellStyle name="Lien hypertexte visité" xfId="571" builtinId="9" hidden="1"/>
    <cellStyle name="Lien hypertexte visité" xfId="573" builtinId="9" hidden="1"/>
    <cellStyle name="Lien hypertexte visité" xfId="575" builtinId="9" hidden="1"/>
    <cellStyle name="Lien hypertexte visité" xfId="577" builtinId="9" hidden="1"/>
    <cellStyle name="Lien hypertexte visité" xfId="579" builtinId="9" hidden="1"/>
    <cellStyle name="Lien hypertexte visité" xfId="581" builtinId="9" hidden="1"/>
    <cellStyle name="Lien hypertexte visité" xfId="583" builtinId="9" hidden="1"/>
    <cellStyle name="Lien hypertexte visité" xfId="585" builtinId="9" hidden="1"/>
    <cellStyle name="Lien hypertexte visité" xfId="587" builtinId="9" hidden="1"/>
    <cellStyle name="Lien hypertexte visité" xfId="589" builtinId="9" hidden="1"/>
    <cellStyle name="Lien hypertexte visité" xfId="591" builtinId="9" hidden="1"/>
    <cellStyle name="Lien hypertexte visité" xfId="593" builtinId="9" hidden="1"/>
    <cellStyle name="Lien hypertexte visité" xfId="595" builtinId="9" hidden="1"/>
    <cellStyle name="Lien hypertexte visité" xfId="597" builtinId="9" hidden="1"/>
    <cellStyle name="Lien hypertexte visité" xfId="599" builtinId="9" hidden="1"/>
    <cellStyle name="Lien hypertexte visité" xfId="601" builtinId="9" hidden="1"/>
    <cellStyle name="Lien hypertexte visité" xfId="603" builtinId="9" hidden="1"/>
    <cellStyle name="Lien hypertexte visité" xfId="605" builtinId="9" hidden="1"/>
    <cellStyle name="Lien hypertexte visité" xfId="607" builtinId="9" hidden="1"/>
    <cellStyle name="Lien hypertexte visité" xfId="609" builtinId="9" hidden="1"/>
    <cellStyle name="Lien hypertexte visité" xfId="611" builtinId="9" hidden="1"/>
    <cellStyle name="Lien hypertexte visité" xfId="613" builtinId="9" hidden="1"/>
    <cellStyle name="Lien hypertexte visité" xfId="615" builtinId="9" hidden="1"/>
    <cellStyle name="Lien hypertexte visité" xfId="617" builtinId="9" hidden="1"/>
    <cellStyle name="Lien hypertexte visité" xfId="619" builtinId="9" hidden="1"/>
    <cellStyle name="Lien hypertexte visité" xfId="621" builtinId="9" hidden="1"/>
    <cellStyle name="Lien hypertexte visité" xfId="623" builtinId="9" hidden="1"/>
    <cellStyle name="Lien hypertexte visité" xfId="625" builtinId="9" hidden="1"/>
    <cellStyle name="Lien hypertexte visité" xfId="627" builtinId="9" hidden="1"/>
    <cellStyle name="Lien hypertexte visité" xfId="629" builtinId="9" hidden="1"/>
    <cellStyle name="Lien hypertexte visité" xfId="631" builtinId="9" hidden="1"/>
    <cellStyle name="Lien hypertexte visité" xfId="633" builtinId="9" hidden="1"/>
    <cellStyle name="Lien hypertexte visité" xfId="635" builtinId="9" hidden="1"/>
    <cellStyle name="Lien hypertexte visité" xfId="637" builtinId="9" hidden="1"/>
    <cellStyle name="Lien hypertexte visité" xfId="639" builtinId="9" hidden="1"/>
    <cellStyle name="Lien hypertexte visité" xfId="641" builtinId="9" hidden="1"/>
    <cellStyle name="Lien hypertexte visité" xfId="643" builtinId="9" hidden="1"/>
    <cellStyle name="Lien hypertexte visité" xfId="645" builtinId="9" hidden="1"/>
    <cellStyle name="Lien hypertexte visité" xfId="647" builtinId="9" hidden="1"/>
    <cellStyle name="Lien hypertexte visité" xfId="649" builtinId="9" hidden="1"/>
    <cellStyle name="Lien hypertexte visité" xfId="651" builtinId="9" hidden="1"/>
    <cellStyle name="Lien hypertexte visité" xfId="653" builtinId="9" hidden="1"/>
    <cellStyle name="Lien hypertexte visité" xfId="655" builtinId="9" hidden="1"/>
    <cellStyle name="Lien hypertexte visité" xfId="657" builtinId="9" hidden="1"/>
    <cellStyle name="Lien hypertexte visité" xfId="659" builtinId="9" hidden="1"/>
    <cellStyle name="Lien hypertexte visité" xfId="661" builtinId="9" hidden="1"/>
    <cellStyle name="Lien hypertexte visité" xfId="663" builtinId="9" hidden="1"/>
    <cellStyle name="Lien hypertexte visité" xfId="665" builtinId="9" hidden="1"/>
    <cellStyle name="Lien hypertexte visité" xfId="667" builtinId="9" hidden="1"/>
    <cellStyle name="Lien hypertexte visité" xfId="669" builtinId="9" hidden="1"/>
    <cellStyle name="Lien hypertexte visité" xfId="671" builtinId="9" hidden="1"/>
    <cellStyle name="Lien hypertexte visité" xfId="673" builtinId="9" hidden="1"/>
    <cellStyle name="Lien hypertexte visité" xfId="675" builtinId="9" hidden="1"/>
    <cellStyle name="Lien hypertexte visité" xfId="677" builtinId="9" hidden="1"/>
    <cellStyle name="Lien hypertexte visité" xfId="679" builtinId="9" hidden="1"/>
    <cellStyle name="Lien hypertexte visité" xfId="681" builtinId="9" hidden="1"/>
    <cellStyle name="Lien hypertexte visité" xfId="683" builtinId="9" hidden="1"/>
    <cellStyle name="Lien hypertexte visité" xfId="685" builtinId="9" hidden="1"/>
    <cellStyle name="Lien hypertexte visité" xfId="687" builtinId="9" hidden="1"/>
    <cellStyle name="Lien hypertexte visité" xfId="689" builtinId="9" hidden="1"/>
    <cellStyle name="Lien hypertexte visité" xfId="691" builtinId="9" hidden="1"/>
    <cellStyle name="Lien hypertexte visité" xfId="693" builtinId="9" hidden="1"/>
    <cellStyle name="Lien hypertexte visité" xfId="695" builtinId="9" hidden="1"/>
    <cellStyle name="Lien hypertexte visité" xfId="697" builtinId="9" hidden="1"/>
    <cellStyle name="Lien hypertexte visité" xfId="699" builtinId="9" hidden="1"/>
    <cellStyle name="Lien hypertexte visité" xfId="701" builtinId="9" hidden="1"/>
    <cellStyle name="Lien hypertexte visité" xfId="703" builtinId="9" hidden="1"/>
    <cellStyle name="Lien hypertexte visité" xfId="705" builtinId="9" hidden="1"/>
    <cellStyle name="Lien hypertexte visité" xfId="707" builtinId="9" hidden="1"/>
    <cellStyle name="Lien hypertexte visité" xfId="709" builtinId="9" hidden="1"/>
    <cellStyle name="Lien hypertexte visité" xfId="711" builtinId="9" hidden="1"/>
    <cellStyle name="Lien hypertexte visité" xfId="713" builtinId="9" hidden="1"/>
    <cellStyle name="Lien hypertexte visité" xfId="715" builtinId="9" hidden="1"/>
    <cellStyle name="Lien hypertexte visité" xfId="717" builtinId="9" hidden="1"/>
    <cellStyle name="Lien hypertexte visité" xfId="719" builtinId="9" hidden="1"/>
    <cellStyle name="Lien hypertexte visité" xfId="721" builtinId="9" hidden="1"/>
    <cellStyle name="Lien hypertexte visité" xfId="723" builtinId="9" hidden="1"/>
    <cellStyle name="Lien hypertexte visité" xfId="725" builtinId="9" hidden="1"/>
    <cellStyle name="Lien hypertexte visité" xfId="727" builtinId="9" hidden="1"/>
    <cellStyle name="Lien hypertexte visité" xfId="729" builtinId="9" hidden="1"/>
    <cellStyle name="Lien hypertexte visité" xfId="731" builtinId="9" hidden="1"/>
    <cellStyle name="Lien hypertexte visité" xfId="733" builtinId="9" hidden="1"/>
    <cellStyle name="Lien hypertexte visité" xfId="735" builtinId="9" hidden="1"/>
    <cellStyle name="Lien hypertexte visité" xfId="737" builtinId="9" hidden="1"/>
    <cellStyle name="Lien hypertexte visité" xfId="739" builtinId="9" hidden="1"/>
    <cellStyle name="Lien hypertexte visité" xfId="741" builtinId="9" hidden="1"/>
    <cellStyle name="Lien hypertexte visité" xfId="743" builtinId="9" hidden="1"/>
    <cellStyle name="Lien hypertexte visité" xfId="745" builtinId="9" hidden="1"/>
    <cellStyle name="Lien hypertexte visité" xfId="747" builtinId="9" hidden="1"/>
    <cellStyle name="Lien hypertexte visité" xfId="749" builtinId="9" hidden="1"/>
    <cellStyle name="Lien hypertexte visité" xfId="751" builtinId="9" hidden="1"/>
    <cellStyle name="Lien hypertexte visité" xfId="753" builtinId="9" hidden="1"/>
    <cellStyle name="Lien hypertexte visité" xfId="755" builtinId="9" hidden="1"/>
    <cellStyle name="Lien hypertexte visité" xfId="757" builtinId="9" hidden="1"/>
    <cellStyle name="Lien hypertexte visité" xfId="759" builtinId="9" hidden="1"/>
    <cellStyle name="Lien hypertexte visité" xfId="761" builtinId="9" hidden="1"/>
    <cellStyle name="Lien hypertexte visité" xfId="763" builtinId="9" hidden="1"/>
    <cellStyle name="Lien hypertexte visité" xfId="765" builtinId="9" hidden="1"/>
    <cellStyle name="Lien hypertexte visité" xfId="767" builtinId="9" hidden="1"/>
    <cellStyle name="Lien hypertexte visité" xfId="769" builtinId="9" hidden="1"/>
    <cellStyle name="Lien hypertexte visité" xfId="771" builtinId="9" hidden="1"/>
    <cellStyle name="Lien hypertexte visité" xfId="773" builtinId="9" hidden="1"/>
    <cellStyle name="Lien hypertexte visité" xfId="775" builtinId="9" hidden="1"/>
    <cellStyle name="Lien hypertexte visité" xfId="777" builtinId="9" hidden="1"/>
    <cellStyle name="Lien hypertexte visité" xfId="779" builtinId="9" hidden="1"/>
    <cellStyle name="Lien hypertexte visité" xfId="781" builtinId="9" hidden="1"/>
    <cellStyle name="Lien hypertexte visité" xfId="783" builtinId="9" hidden="1"/>
    <cellStyle name="Lien hypertexte visité" xfId="785" builtinId="9" hidden="1"/>
    <cellStyle name="Lien hypertexte visité" xfId="787" builtinId="9" hidden="1"/>
    <cellStyle name="Lien hypertexte visité" xfId="789" builtinId="9" hidden="1"/>
    <cellStyle name="Lien hypertexte visité" xfId="791" builtinId="9" hidden="1"/>
    <cellStyle name="Lien hypertexte visité" xfId="793" builtinId="9" hidden="1"/>
    <cellStyle name="Lien hypertexte visité" xfId="795" builtinId="9" hidden="1"/>
    <cellStyle name="Lien hypertexte visité" xfId="797" builtinId="9" hidden="1"/>
    <cellStyle name="Lien hypertexte visité" xfId="799" builtinId="9" hidden="1"/>
    <cellStyle name="Lien hypertexte visité" xfId="801" builtinId="9" hidden="1"/>
    <cellStyle name="Lien hypertexte visité" xfId="803" builtinId="9" hidden="1"/>
    <cellStyle name="Lien hypertexte visité" xfId="805" builtinId="9" hidden="1"/>
    <cellStyle name="Lien hypertexte visité" xfId="807" builtinId="9" hidden="1"/>
    <cellStyle name="Lien hypertexte visité" xfId="809" builtinId="9" hidden="1"/>
    <cellStyle name="Lien hypertexte visité" xfId="811" builtinId="9" hidden="1"/>
    <cellStyle name="Lien hypertexte visité" xfId="813" builtinId="9" hidden="1"/>
    <cellStyle name="Lien hypertexte visité" xfId="815" builtinId="9" hidden="1"/>
    <cellStyle name="Lien hypertexte visité" xfId="817" builtinId="9" hidden="1"/>
    <cellStyle name="Lien hypertexte visité" xfId="819" builtinId="9" hidden="1"/>
    <cellStyle name="Lien hypertexte visité" xfId="821" builtinId="9" hidden="1"/>
    <cellStyle name="Lien hypertexte visité" xfId="823" builtinId="9" hidden="1"/>
    <cellStyle name="Lien hypertexte visité" xfId="825" builtinId="9" hidden="1"/>
    <cellStyle name="Lien hypertexte visité" xfId="827" builtinId="9" hidden="1"/>
    <cellStyle name="Lien hypertexte visité" xfId="829" builtinId="9" hidden="1"/>
    <cellStyle name="Lien hypertexte visité" xfId="831" builtinId="9" hidden="1"/>
    <cellStyle name="Lien hypertexte visité" xfId="833" builtinId="9" hidden="1"/>
    <cellStyle name="Lien hypertexte visité" xfId="835" builtinId="9" hidden="1"/>
    <cellStyle name="Lien hypertexte visité" xfId="837" builtinId="9" hidden="1"/>
    <cellStyle name="Lien hypertexte visité" xfId="839" builtinId="9" hidden="1"/>
    <cellStyle name="Lien hypertexte visité" xfId="841" builtinId="9" hidden="1"/>
    <cellStyle name="Lien hypertexte visité" xfId="843" builtinId="9" hidden="1"/>
    <cellStyle name="Lien hypertexte visité" xfId="845" builtinId="9" hidden="1"/>
    <cellStyle name="Lien hypertexte visité" xfId="847" builtinId="9" hidden="1"/>
    <cellStyle name="Lien hypertexte visité" xfId="849" builtinId="9" hidden="1"/>
    <cellStyle name="Lien hypertexte visité" xfId="851" builtinId="9" hidden="1"/>
    <cellStyle name="Lien hypertexte visité" xfId="853" builtinId="9" hidden="1"/>
    <cellStyle name="Lien hypertexte visité" xfId="855" builtinId="9" hidden="1"/>
    <cellStyle name="Lien hypertexte visité" xfId="857" builtinId="9" hidden="1"/>
    <cellStyle name="Lien hypertexte visité" xfId="859" builtinId="9" hidden="1"/>
    <cellStyle name="Lien hypertexte visité" xfId="861" builtinId="9" hidden="1"/>
    <cellStyle name="Lien hypertexte visité" xfId="863" builtinId="9" hidden="1"/>
    <cellStyle name="Lien hypertexte visité" xfId="865" builtinId="9" hidden="1"/>
    <cellStyle name="Lien hypertexte visité" xfId="867" builtinId="9" hidden="1"/>
    <cellStyle name="Lien hypertexte visité" xfId="869" builtinId="9" hidden="1"/>
    <cellStyle name="Lien hypertexte visité" xfId="871" builtinId="9" hidden="1"/>
    <cellStyle name="Lien hypertexte visité" xfId="873" builtinId="9" hidden="1"/>
    <cellStyle name="Lien hypertexte visité" xfId="875" builtinId="9" hidden="1"/>
    <cellStyle name="Lien hypertexte visité" xfId="877" builtinId="9" hidden="1"/>
    <cellStyle name="Lien hypertexte visité" xfId="879" builtinId="9" hidden="1"/>
    <cellStyle name="Lien hypertexte visité" xfId="881" builtinId="9" hidden="1"/>
    <cellStyle name="Lien hypertexte visité" xfId="883" builtinId="9" hidden="1"/>
    <cellStyle name="Lien hypertexte visité" xfId="885" builtinId="9" hidden="1"/>
    <cellStyle name="Lien hypertexte visité" xfId="887" builtinId="9" hidden="1"/>
    <cellStyle name="Lien hypertexte visité" xfId="889" builtinId="9" hidden="1"/>
    <cellStyle name="Lien hypertexte visité" xfId="891" builtinId="9" hidden="1"/>
    <cellStyle name="Lien hypertexte visité" xfId="893" builtinId="9" hidden="1"/>
    <cellStyle name="Lien hypertexte visité" xfId="895" builtinId="9" hidden="1"/>
    <cellStyle name="Lien hypertexte visité" xfId="897" builtinId="9" hidden="1"/>
    <cellStyle name="Lien hypertexte visité" xfId="899" builtinId="9" hidden="1"/>
    <cellStyle name="Lien hypertexte visité" xfId="901" builtinId="9" hidden="1"/>
    <cellStyle name="Lien hypertexte visité" xfId="903" builtinId="9" hidden="1"/>
    <cellStyle name="Lien hypertexte visité" xfId="905" builtinId="9" hidden="1"/>
    <cellStyle name="Lien hypertexte visité" xfId="907" builtinId="9" hidden="1"/>
    <cellStyle name="Lien hypertexte visité" xfId="909" builtinId="9" hidden="1"/>
    <cellStyle name="Lien hypertexte visité" xfId="911" builtinId="9" hidden="1"/>
    <cellStyle name="Lien hypertexte visité" xfId="913" builtinId="9" hidden="1"/>
    <cellStyle name="Lien hypertexte visité" xfId="915" builtinId="9" hidden="1"/>
    <cellStyle name="Lien hypertexte visité" xfId="917" builtinId="9" hidden="1"/>
    <cellStyle name="Lien hypertexte visité" xfId="919" builtinId="9" hidden="1"/>
    <cellStyle name="Lien hypertexte visité" xfId="921" builtinId="9" hidden="1"/>
    <cellStyle name="Lien hypertexte visité" xfId="923" builtinId="9" hidden="1"/>
    <cellStyle name="Lien hypertexte visité" xfId="925" builtinId="9" hidden="1"/>
    <cellStyle name="Lien hypertexte visité" xfId="927" builtinId="9" hidden="1"/>
    <cellStyle name="Lien hypertexte visité" xfId="929" builtinId="9" hidden="1"/>
    <cellStyle name="Lien hypertexte visité" xfId="931" builtinId="9" hidden="1"/>
    <cellStyle name="Lien hypertexte visité" xfId="933" builtinId="9" hidden="1"/>
    <cellStyle name="Lien hypertexte visité" xfId="935" builtinId="9" hidden="1"/>
    <cellStyle name="Lien hypertexte visité" xfId="937" builtinId="9" hidden="1"/>
    <cellStyle name="Lien hypertexte visité" xfId="939" builtinId="9" hidden="1"/>
    <cellStyle name="Lien hypertexte visité" xfId="941" builtinId="9" hidden="1"/>
    <cellStyle name="Lien hypertexte visité" xfId="943" builtinId="9" hidden="1"/>
    <cellStyle name="Lien hypertexte visité" xfId="945" builtinId="9" hidden="1"/>
    <cellStyle name="Lien hypertexte visité" xfId="947" builtinId="9" hidden="1"/>
    <cellStyle name="Lien hypertexte visité" xfId="949" builtinId="9" hidden="1"/>
    <cellStyle name="Lien hypertexte visité" xfId="951" builtinId="9" hidden="1"/>
    <cellStyle name="Lien hypertexte visité" xfId="953" builtinId="9" hidden="1"/>
    <cellStyle name="Milliers 2" xfId="11" xr:uid="{00000000-0005-0000-0000-0000B4030000}"/>
    <cellStyle name="Monétaire 2" xfId="10" xr:uid="{00000000-0005-0000-0000-0000B5030000}"/>
    <cellStyle name="Normal" xfId="0" builtinId="0"/>
    <cellStyle name="Normal 2" xfId="9" xr:uid="{00000000-0005-0000-0000-0000B7030000}"/>
    <cellStyle name="Normal 3" xfId="12" xr:uid="{00000000-0005-0000-0000-0000B8030000}"/>
    <cellStyle name="Normal 4" xfId="195" xr:uid="{00000000-0005-0000-0000-0000B9030000}"/>
  </cellStyles>
  <dxfs count="0"/>
  <tableStyles count="0" defaultTableStyle="TableStyleMedium9" defaultPivotStyle="PivotStyleMedium4"/>
  <colors>
    <mruColors>
      <color rgb="FF00B46F"/>
      <color rgb="FF00C5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solidFill>
            <a:schemeClr val="bg1"/>
          </a:solidFill>
        </a:ln>
        <a:effectLst/>
      </c:spPr>
      <c:txPr>
        <a:bodyPr rot="0" spcFirstLastPara="1" vertOverflow="ellipsis" vert="horz" wrap="square" anchor="ctr" anchorCtr="1"/>
        <a:lstStyle/>
        <a:p>
          <a:pPr>
            <a:defRPr sz="1600" b="1" i="0" u="none" strike="noStrike" kern="1200" spc="0" normalizeH="0" baseline="0">
              <a:solidFill>
                <a:schemeClr val="tx1"/>
              </a:solidFill>
              <a:latin typeface="+mj-lt"/>
              <a:ea typeface="+mj-ea"/>
              <a:cs typeface="+mj-cs"/>
            </a:defRPr>
          </a:pPr>
          <a:endParaRPr lang="fr-FR"/>
        </a:p>
      </c:txPr>
    </c:title>
    <c:autoTitleDeleted val="0"/>
    <c:plotArea>
      <c:layout/>
      <c:doughnutChart>
        <c:varyColors val="1"/>
        <c:ser>
          <c:idx val="0"/>
          <c:order val="0"/>
          <c:tx>
            <c:v>Pourcentage des poids des différentes matières résiduelles générées</c:v>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7495-FE48-9151-14422DB70519}"/>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7495-FE48-9151-14422DB70519}"/>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7495-FE48-9151-14422DB70519}"/>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7495-FE48-9151-14422DB70519}"/>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7495-FE48-9151-14422DB70519}"/>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7495-FE48-9151-14422DB70519}"/>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7495-FE48-9151-14422DB70519}"/>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7495-FE48-9151-14422DB70519}"/>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7495-FE48-9151-14422DB70519}"/>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7495-FE48-9151-14422DB70519}"/>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5-7495-FE48-9151-14422DB70519}"/>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7495-FE48-9151-14422DB70519}"/>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9-7495-FE48-9151-14422DB70519}"/>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B-7495-FE48-9151-14422DB70519}"/>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D-7495-FE48-9151-14422DB70519}"/>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F-7495-FE48-9151-14422DB70519}"/>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1-7495-FE48-9151-14422DB70519}"/>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3-7495-FE48-9151-14422DB70519}"/>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5-7495-FE48-9151-14422DB70519}"/>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7-7495-FE48-9151-14422DB70519}"/>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9-7495-FE48-9151-14422DB70519}"/>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B-7495-FE48-9151-14422DB70519}"/>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D-7495-FE48-9151-14422DB70519}"/>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2F-7495-FE48-9151-14422DB70519}"/>
              </c:ext>
            </c:extLst>
          </c:dPt>
          <c:dPt>
            <c:idx val="24"/>
            <c:bubble3D val="0"/>
            <c:spPr>
              <a:gradFill>
                <a:gsLst>
                  <a:gs pos="100000">
                    <a:schemeClr val="accent1">
                      <a:lumMod val="60000"/>
                      <a:lumOff val="40000"/>
                      <a:lumMod val="60000"/>
                      <a:lumOff val="40000"/>
                    </a:schemeClr>
                  </a:gs>
                  <a:gs pos="0">
                    <a:schemeClr val="accent1">
                      <a:lumMod val="60000"/>
                      <a:lumOff val="40000"/>
                    </a:schemeClr>
                  </a:gs>
                </a:gsLst>
                <a:lin ang="5400000" scaled="0"/>
              </a:gradFill>
              <a:ln w="19050">
                <a:solidFill>
                  <a:schemeClr val="lt1"/>
                </a:solidFill>
              </a:ln>
              <a:effectLst/>
            </c:spPr>
            <c:extLst>
              <c:ext xmlns:c16="http://schemas.microsoft.com/office/drawing/2014/chart" uri="{C3380CC4-5D6E-409C-BE32-E72D297353CC}">
                <c16:uniqueId val="{00000031-7495-FE48-9151-14422DB70519}"/>
              </c:ext>
            </c:extLst>
          </c:dPt>
          <c:dPt>
            <c:idx val="25"/>
            <c:bubble3D val="0"/>
            <c:spPr>
              <a:gradFill>
                <a:gsLst>
                  <a:gs pos="100000">
                    <a:schemeClr val="accent2">
                      <a:lumMod val="60000"/>
                      <a:lumOff val="40000"/>
                      <a:lumMod val="60000"/>
                      <a:lumOff val="40000"/>
                    </a:schemeClr>
                  </a:gs>
                  <a:gs pos="0">
                    <a:schemeClr val="accent2">
                      <a:lumMod val="60000"/>
                      <a:lumOff val="40000"/>
                    </a:schemeClr>
                  </a:gs>
                </a:gsLst>
                <a:lin ang="5400000" scaled="0"/>
              </a:gradFill>
              <a:ln w="19050">
                <a:solidFill>
                  <a:schemeClr val="lt1"/>
                </a:solidFill>
              </a:ln>
              <a:effectLst/>
            </c:spPr>
            <c:extLst>
              <c:ext xmlns:c16="http://schemas.microsoft.com/office/drawing/2014/chart" uri="{C3380CC4-5D6E-409C-BE32-E72D297353CC}">
                <c16:uniqueId val="{00000033-7495-FE48-9151-14422DB70519}"/>
              </c:ext>
            </c:extLst>
          </c:dPt>
          <c:dLbls>
            <c:numFmt formatCode="0.0%;\-0.0%;&quot;&quot;" sourceLinked="0"/>
            <c:spPr>
              <a:solidFill>
                <a:sysClr val="window" lastClr="FFFFFF">
                  <a:alpha val="75000"/>
                </a:sysClr>
              </a:solidFill>
              <a:ln w="9525">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'REGISTRE DÉTAILLÉ'!$C$19:$C$44</c:f>
              <c:strCache>
                <c:ptCount val="26"/>
                <c:pt idx="0">
                  <c:v>Déchets généraux</c:v>
                </c:pt>
                <c:pt idx="1">
                  <c:v>Carton ondulé</c:v>
                </c:pt>
                <c:pt idx="2">
                  <c:v>Papiers non confidentiels</c:v>
                </c:pt>
                <c:pt idx="3">
                  <c:v>Papiers confidentiels</c:v>
                </c:pt>
                <c:pt idx="4">
                  <c:v>Papiers confidentiels et non confidentiels</c:v>
                </c:pt>
                <c:pt idx="5">
                  <c:v>Cartons fins</c:v>
                </c:pt>
                <c:pt idx="6">
                  <c:v>Documents confidentiels (excluant le papier)</c:v>
                </c:pt>
                <c:pt idx="7">
                  <c:v>PVM mélangés </c:v>
                </c:pt>
                <c:pt idx="8">
                  <c:v>Plastiques hospitaliers</c:v>
                </c:pt>
                <c:pt idx="9">
                  <c:v>Contenants consignés</c:v>
                </c:pt>
                <c:pt idx="10">
                  <c:v>Bois (palettes, retailles)</c:v>
                </c:pt>
                <c:pt idx="11">
                  <c:v>Huiles alimentaires</c:v>
                </c:pt>
                <c:pt idx="12">
                  <c:v>Résidus alimentaires</c:v>
                </c:pt>
                <c:pt idx="13">
                  <c:v>Résidus verts</c:v>
                </c:pt>
                <c:pt idx="14">
                  <c:v>Textile</c:v>
                </c:pt>
                <c:pt idx="15">
                  <c:v>Matelas</c:v>
                </c:pt>
                <c:pt idx="16">
                  <c:v>Métaux</c:v>
                </c:pt>
                <c:pt idx="17">
                  <c:v>Déchets biomédicaux et pharmaceutiques</c:v>
                </c:pt>
                <c:pt idx="18">
                  <c:v>Piles, batteries et cellulaires</c:v>
                </c:pt>
                <c:pt idx="19">
                  <c:v>Lampes au mercure</c:v>
                </c:pt>
                <c:pt idx="20">
                  <c:v>Produits électroniques</c:v>
                </c:pt>
                <c:pt idx="21">
                  <c:v>Cartouches d'encre</c:v>
                </c:pt>
                <c:pt idx="22">
                  <c:v>Peintures</c:v>
                </c:pt>
                <c:pt idx="23">
                  <c:v>Mobilier</c:v>
                </c:pt>
                <c:pt idx="24">
                  <c:v>Déchets Construction-rénovation-démolition (CRD)</c:v>
                </c:pt>
                <c:pt idx="25">
                  <c:v>Déchets dangereux</c:v>
                </c:pt>
              </c:strCache>
            </c:strRef>
          </c:cat>
          <c:val>
            <c:numRef>
              <c:f>'REGISTRE DÉTAILLÉ'!$M$19:$M$44</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34-7495-FE48-9151-14422DB70519}"/>
            </c:ext>
          </c:extLst>
        </c:ser>
        <c:dLbls>
          <c:showLegendKey val="0"/>
          <c:showVal val="0"/>
          <c:showCatName val="0"/>
          <c:showSerName val="0"/>
          <c:showPercent val="0"/>
          <c:showBubbleSize val="0"/>
          <c:showLeaderLines val="0"/>
        </c:dLbls>
        <c:firstSliceAng val="0"/>
        <c:holeSize val="70"/>
      </c:doughnut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 l="0" r="0" t="0" header="0" footer="0"/>
    <c:pageSetup paperSize="8"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C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tx1"/>
              </a:solidFill>
              <a:latin typeface="+mj-lt"/>
              <a:ea typeface="+mj-ea"/>
              <a:cs typeface="+mj-cs"/>
            </a:defRPr>
          </a:pPr>
          <a:endParaRPr lang="fr-FR"/>
        </a:p>
      </c:txPr>
    </c:title>
    <c:autoTitleDeleted val="0"/>
    <c:plotArea>
      <c:layout/>
      <c:doughnutChart>
        <c:varyColors val="1"/>
        <c:ser>
          <c:idx val="0"/>
          <c:order val="0"/>
          <c:tx>
            <c:v>Pourcentage des coûts de gestion des matières résiduelles générées</c:v>
          </c:tx>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F564-FA41-897D-3C4451C62812}"/>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F564-FA41-897D-3C4451C62812}"/>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5-F564-FA41-897D-3C4451C62812}"/>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7-F564-FA41-897D-3C4451C62812}"/>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c:ext xmlns:c16="http://schemas.microsoft.com/office/drawing/2014/chart" uri="{C3380CC4-5D6E-409C-BE32-E72D297353CC}">
                <c16:uniqueId val="{00000009-F564-FA41-897D-3C4451C62812}"/>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c:ext xmlns:c16="http://schemas.microsoft.com/office/drawing/2014/chart" uri="{C3380CC4-5D6E-409C-BE32-E72D297353CC}">
                <c16:uniqueId val="{0000000B-F564-FA41-897D-3C4451C62812}"/>
              </c:ext>
            </c:extLst>
          </c:dPt>
          <c:dPt>
            <c:idx val="6"/>
            <c:bubble3D val="0"/>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extLst>
              <c:ext xmlns:c16="http://schemas.microsoft.com/office/drawing/2014/chart" uri="{C3380CC4-5D6E-409C-BE32-E72D297353CC}">
                <c16:uniqueId val="{0000000D-F564-FA41-897D-3C4451C62812}"/>
              </c:ext>
            </c:extLst>
          </c:dPt>
          <c:dPt>
            <c:idx val="7"/>
            <c:bubble3D val="0"/>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extLst>
              <c:ext xmlns:c16="http://schemas.microsoft.com/office/drawing/2014/chart" uri="{C3380CC4-5D6E-409C-BE32-E72D297353CC}">
                <c16:uniqueId val="{0000000F-F564-FA41-897D-3C4451C62812}"/>
              </c:ext>
            </c:extLst>
          </c:dPt>
          <c:dPt>
            <c:idx val="8"/>
            <c:bubble3D val="0"/>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extLst>
              <c:ext xmlns:c16="http://schemas.microsoft.com/office/drawing/2014/chart" uri="{C3380CC4-5D6E-409C-BE32-E72D297353CC}">
                <c16:uniqueId val="{00000011-F564-FA41-897D-3C4451C62812}"/>
              </c:ext>
            </c:extLst>
          </c:dPt>
          <c:dPt>
            <c:idx val="9"/>
            <c:bubble3D val="0"/>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extLst>
              <c:ext xmlns:c16="http://schemas.microsoft.com/office/drawing/2014/chart" uri="{C3380CC4-5D6E-409C-BE32-E72D297353CC}">
                <c16:uniqueId val="{00000013-F564-FA41-897D-3C4451C62812}"/>
              </c:ext>
            </c:extLst>
          </c:dPt>
          <c:dPt>
            <c:idx val="10"/>
            <c:bubble3D val="0"/>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extLst>
              <c:ext xmlns:c16="http://schemas.microsoft.com/office/drawing/2014/chart" uri="{C3380CC4-5D6E-409C-BE32-E72D297353CC}">
                <c16:uniqueId val="{00000015-F564-FA41-897D-3C4451C62812}"/>
              </c:ext>
            </c:extLst>
          </c:dPt>
          <c:dPt>
            <c:idx val="11"/>
            <c:bubble3D val="0"/>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extLst>
              <c:ext xmlns:c16="http://schemas.microsoft.com/office/drawing/2014/chart" uri="{C3380CC4-5D6E-409C-BE32-E72D297353CC}">
                <c16:uniqueId val="{00000017-F564-FA41-897D-3C4451C62812}"/>
              </c:ext>
            </c:extLst>
          </c:dPt>
          <c:dPt>
            <c:idx val="12"/>
            <c:bubble3D val="0"/>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9-F564-FA41-897D-3C4451C62812}"/>
              </c:ext>
            </c:extLst>
          </c:dPt>
          <c:dPt>
            <c:idx val="13"/>
            <c:bubble3D val="0"/>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B-F564-FA41-897D-3C4451C62812}"/>
              </c:ext>
            </c:extLst>
          </c:dPt>
          <c:dPt>
            <c:idx val="14"/>
            <c:bubble3D val="0"/>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D-F564-FA41-897D-3C4451C62812}"/>
              </c:ext>
            </c:extLst>
          </c:dPt>
          <c:dPt>
            <c:idx val="15"/>
            <c:bubble3D val="0"/>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1F-F564-FA41-897D-3C4451C62812}"/>
              </c:ext>
            </c:extLst>
          </c:dPt>
          <c:dPt>
            <c:idx val="16"/>
            <c:bubble3D val="0"/>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1-F564-FA41-897D-3C4451C62812}"/>
              </c:ext>
            </c:extLst>
          </c:dPt>
          <c:dPt>
            <c:idx val="17"/>
            <c:bubble3D val="0"/>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extLst>
              <c:ext xmlns:c16="http://schemas.microsoft.com/office/drawing/2014/chart" uri="{C3380CC4-5D6E-409C-BE32-E72D297353CC}">
                <c16:uniqueId val="{00000023-F564-FA41-897D-3C4451C62812}"/>
              </c:ext>
            </c:extLst>
          </c:dPt>
          <c:dPt>
            <c:idx val="18"/>
            <c:bubble3D val="0"/>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extLst>
              <c:ext xmlns:c16="http://schemas.microsoft.com/office/drawing/2014/chart" uri="{C3380CC4-5D6E-409C-BE32-E72D297353CC}">
                <c16:uniqueId val="{00000025-F564-FA41-897D-3C4451C62812}"/>
              </c:ext>
            </c:extLst>
          </c:dPt>
          <c:dPt>
            <c:idx val="19"/>
            <c:bubble3D val="0"/>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extLst>
              <c:ext xmlns:c16="http://schemas.microsoft.com/office/drawing/2014/chart" uri="{C3380CC4-5D6E-409C-BE32-E72D297353CC}">
                <c16:uniqueId val="{00000027-F564-FA41-897D-3C4451C62812}"/>
              </c:ext>
            </c:extLst>
          </c:dPt>
          <c:dPt>
            <c:idx val="20"/>
            <c:bubble3D val="0"/>
            <c:spPr>
              <a:gradFill>
                <a:gsLst>
                  <a:gs pos="100000">
                    <a:schemeClr val="accent3">
                      <a:lumMod val="80000"/>
                      <a:lumMod val="60000"/>
                      <a:lumOff val="40000"/>
                    </a:schemeClr>
                  </a:gs>
                  <a:gs pos="0">
                    <a:schemeClr val="accent3">
                      <a:lumMod val="80000"/>
                    </a:schemeClr>
                  </a:gs>
                </a:gsLst>
                <a:lin ang="5400000" scaled="0"/>
              </a:gradFill>
              <a:ln w="19050">
                <a:solidFill>
                  <a:schemeClr val="lt1"/>
                </a:solidFill>
              </a:ln>
              <a:effectLst/>
            </c:spPr>
            <c:extLst>
              <c:ext xmlns:c16="http://schemas.microsoft.com/office/drawing/2014/chart" uri="{C3380CC4-5D6E-409C-BE32-E72D297353CC}">
                <c16:uniqueId val="{00000029-F564-FA41-897D-3C4451C62812}"/>
              </c:ext>
            </c:extLst>
          </c:dPt>
          <c:dPt>
            <c:idx val="21"/>
            <c:bubble3D val="0"/>
            <c:spPr>
              <a:gradFill>
                <a:gsLst>
                  <a:gs pos="100000">
                    <a:schemeClr val="accent4">
                      <a:lumMod val="80000"/>
                      <a:lumMod val="60000"/>
                      <a:lumOff val="40000"/>
                    </a:schemeClr>
                  </a:gs>
                  <a:gs pos="0">
                    <a:schemeClr val="accent4">
                      <a:lumMod val="80000"/>
                    </a:schemeClr>
                  </a:gs>
                </a:gsLst>
                <a:lin ang="5400000" scaled="0"/>
              </a:gradFill>
              <a:ln w="19050">
                <a:solidFill>
                  <a:schemeClr val="lt1"/>
                </a:solidFill>
              </a:ln>
              <a:effectLst/>
            </c:spPr>
            <c:extLst>
              <c:ext xmlns:c16="http://schemas.microsoft.com/office/drawing/2014/chart" uri="{C3380CC4-5D6E-409C-BE32-E72D297353CC}">
                <c16:uniqueId val="{0000002B-F564-FA41-897D-3C4451C62812}"/>
              </c:ext>
            </c:extLst>
          </c:dPt>
          <c:dPt>
            <c:idx val="22"/>
            <c:bubble3D val="0"/>
            <c:spPr>
              <a:gradFill>
                <a:gsLst>
                  <a:gs pos="100000">
                    <a:schemeClr val="accent5">
                      <a:lumMod val="80000"/>
                      <a:lumMod val="60000"/>
                      <a:lumOff val="40000"/>
                    </a:schemeClr>
                  </a:gs>
                  <a:gs pos="0">
                    <a:schemeClr val="accent5">
                      <a:lumMod val="80000"/>
                    </a:schemeClr>
                  </a:gs>
                </a:gsLst>
                <a:lin ang="5400000" scaled="0"/>
              </a:gradFill>
              <a:ln w="19050">
                <a:solidFill>
                  <a:schemeClr val="lt1"/>
                </a:solidFill>
              </a:ln>
              <a:effectLst/>
            </c:spPr>
            <c:extLst>
              <c:ext xmlns:c16="http://schemas.microsoft.com/office/drawing/2014/chart" uri="{C3380CC4-5D6E-409C-BE32-E72D297353CC}">
                <c16:uniqueId val="{0000002D-F564-FA41-897D-3C4451C62812}"/>
              </c:ext>
            </c:extLst>
          </c:dPt>
          <c:dPt>
            <c:idx val="23"/>
            <c:bubble3D val="0"/>
            <c:spPr>
              <a:gradFill>
                <a:gsLst>
                  <a:gs pos="100000">
                    <a:schemeClr val="accent6">
                      <a:lumMod val="80000"/>
                      <a:lumMod val="60000"/>
                      <a:lumOff val="40000"/>
                    </a:schemeClr>
                  </a:gs>
                  <a:gs pos="0">
                    <a:schemeClr val="accent6">
                      <a:lumMod val="80000"/>
                    </a:schemeClr>
                  </a:gs>
                </a:gsLst>
                <a:lin ang="5400000" scaled="0"/>
              </a:gradFill>
              <a:ln w="19050">
                <a:solidFill>
                  <a:schemeClr val="lt1"/>
                </a:solidFill>
              </a:ln>
              <a:effectLst/>
            </c:spPr>
            <c:extLst>
              <c:ext xmlns:c16="http://schemas.microsoft.com/office/drawing/2014/chart" uri="{C3380CC4-5D6E-409C-BE32-E72D297353CC}">
                <c16:uniqueId val="{0000002F-F564-FA41-897D-3C4451C62812}"/>
              </c:ext>
            </c:extLst>
          </c:dPt>
          <c:dPt>
            <c:idx val="24"/>
            <c:bubble3D val="0"/>
            <c:spPr>
              <a:gradFill>
                <a:gsLst>
                  <a:gs pos="100000">
                    <a:schemeClr val="accent1">
                      <a:lumMod val="60000"/>
                      <a:lumOff val="40000"/>
                      <a:lumMod val="60000"/>
                      <a:lumOff val="40000"/>
                    </a:schemeClr>
                  </a:gs>
                  <a:gs pos="0">
                    <a:schemeClr val="accent1">
                      <a:lumMod val="60000"/>
                      <a:lumOff val="40000"/>
                    </a:schemeClr>
                  </a:gs>
                </a:gsLst>
                <a:lin ang="5400000" scaled="0"/>
              </a:gradFill>
              <a:ln w="19050">
                <a:solidFill>
                  <a:schemeClr val="lt1"/>
                </a:solidFill>
              </a:ln>
              <a:effectLst/>
            </c:spPr>
            <c:extLst>
              <c:ext xmlns:c16="http://schemas.microsoft.com/office/drawing/2014/chart" uri="{C3380CC4-5D6E-409C-BE32-E72D297353CC}">
                <c16:uniqueId val="{00000031-F564-FA41-897D-3C4451C62812}"/>
              </c:ext>
            </c:extLst>
          </c:dPt>
          <c:dPt>
            <c:idx val="25"/>
            <c:bubble3D val="0"/>
            <c:spPr>
              <a:gradFill>
                <a:gsLst>
                  <a:gs pos="100000">
                    <a:schemeClr val="accent2">
                      <a:lumMod val="60000"/>
                      <a:lumOff val="40000"/>
                      <a:lumMod val="60000"/>
                      <a:lumOff val="40000"/>
                    </a:schemeClr>
                  </a:gs>
                  <a:gs pos="0">
                    <a:schemeClr val="accent2">
                      <a:lumMod val="60000"/>
                      <a:lumOff val="40000"/>
                    </a:schemeClr>
                  </a:gs>
                </a:gsLst>
                <a:lin ang="5400000" scaled="0"/>
              </a:gradFill>
              <a:ln w="19050">
                <a:solidFill>
                  <a:schemeClr val="lt1"/>
                </a:solidFill>
              </a:ln>
              <a:effectLst/>
            </c:spPr>
            <c:extLst>
              <c:ext xmlns:c16="http://schemas.microsoft.com/office/drawing/2014/chart" uri="{C3380CC4-5D6E-409C-BE32-E72D297353CC}">
                <c16:uniqueId val="{00000033-F564-FA41-897D-3C4451C62812}"/>
              </c:ext>
            </c:extLst>
          </c:dPt>
          <c:dLbls>
            <c:numFmt formatCode="0.0%;\-0.0%;&quot;&quot;" sourceLinked="0"/>
            <c:spPr>
              <a:solidFill>
                <a:sysClr val="window" lastClr="FFFFFF">
                  <a:alpha val="75000"/>
                </a:sys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0"/>
            <c:extLst>
              <c:ext xmlns:c15="http://schemas.microsoft.com/office/drawing/2012/chart" uri="{CE6537A1-D6FC-4f65-9D91-7224C49458BB}"/>
            </c:extLst>
          </c:dLbls>
          <c:cat>
            <c:strRef>
              <c:f>'REGISTRE DÉTAILLÉ'!$C$19:$C$44</c:f>
              <c:strCache>
                <c:ptCount val="26"/>
                <c:pt idx="0">
                  <c:v>Déchets généraux</c:v>
                </c:pt>
                <c:pt idx="1">
                  <c:v>Carton ondulé</c:v>
                </c:pt>
                <c:pt idx="2">
                  <c:v>Papiers non confidentiels</c:v>
                </c:pt>
                <c:pt idx="3">
                  <c:v>Papiers confidentiels</c:v>
                </c:pt>
                <c:pt idx="4">
                  <c:v>Papiers confidentiels et non confidentiels</c:v>
                </c:pt>
                <c:pt idx="5">
                  <c:v>Cartons fins</c:v>
                </c:pt>
                <c:pt idx="6">
                  <c:v>Documents confidentiels (excluant le papier)</c:v>
                </c:pt>
                <c:pt idx="7">
                  <c:v>PVM mélangés </c:v>
                </c:pt>
                <c:pt idx="8">
                  <c:v>Plastiques hospitaliers</c:v>
                </c:pt>
                <c:pt idx="9">
                  <c:v>Contenants consignés</c:v>
                </c:pt>
                <c:pt idx="10">
                  <c:v>Bois (palettes, retailles)</c:v>
                </c:pt>
                <c:pt idx="11">
                  <c:v>Huiles alimentaires</c:v>
                </c:pt>
                <c:pt idx="12">
                  <c:v>Résidus alimentaires</c:v>
                </c:pt>
                <c:pt idx="13">
                  <c:v>Résidus verts</c:v>
                </c:pt>
                <c:pt idx="14">
                  <c:v>Textile</c:v>
                </c:pt>
                <c:pt idx="15">
                  <c:v>Matelas</c:v>
                </c:pt>
                <c:pt idx="16">
                  <c:v>Métaux</c:v>
                </c:pt>
                <c:pt idx="17">
                  <c:v>Déchets biomédicaux et pharmaceutiques</c:v>
                </c:pt>
                <c:pt idx="18">
                  <c:v>Piles, batteries et cellulaires</c:v>
                </c:pt>
                <c:pt idx="19">
                  <c:v>Lampes au mercure</c:v>
                </c:pt>
                <c:pt idx="20">
                  <c:v>Produits électroniques</c:v>
                </c:pt>
                <c:pt idx="21">
                  <c:v>Cartouches d'encre</c:v>
                </c:pt>
                <c:pt idx="22">
                  <c:v>Peintures</c:v>
                </c:pt>
                <c:pt idx="23">
                  <c:v>Mobilier</c:v>
                </c:pt>
                <c:pt idx="24">
                  <c:v>Déchets Construction-rénovation-démolition (CRD)</c:v>
                </c:pt>
                <c:pt idx="25">
                  <c:v>Déchets dangereux</c:v>
                </c:pt>
              </c:strCache>
            </c:strRef>
          </c:cat>
          <c:val>
            <c:numRef>
              <c:f>'REGISTRE DÉTAILLÉ'!$O$19:$O$44</c:f>
              <c:numCache>
                <c:formatCode>0.00%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34-F564-FA41-897D-3C4451C62812}"/>
            </c:ext>
          </c:extLst>
        </c:ser>
        <c:dLbls>
          <c:showLegendKey val="0"/>
          <c:showVal val="0"/>
          <c:showCatName val="0"/>
          <c:showSerName val="0"/>
          <c:showPercent val="0"/>
          <c:showBubbleSize val="0"/>
          <c:showLeaderLines val="0"/>
        </c:dLbls>
        <c:firstSliceAng val="0"/>
        <c:holeSize val="70"/>
      </c:doughnut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rtl="0">
            <a:defRPr sz="900" b="0" i="0" u="none" strike="noStrike" kern="1200" baseline="0">
              <a:solidFill>
                <a:schemeClr val="tx1"/>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 l="0" r="0" t="0"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1485900</xdr:colOff>
      <xdr:row>15</xdr:row>
      <xdr:rowOff>397684</xdr:rowOff>
    </xdr:from>
    <xdr:to>
      <xdr:col>5</xdr:col>
      <xdr:colOff>406400</xdr:colOff>
      <xdr:row>16</xdr:row>
      <xdr:rowOff>1511300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85900" y="12259484"/>
          <a:ext cx="5219700" cy="1939116"/>
        </a:xfrm>
        <a:prstGeom prst="rect">
          <a:avLst/>
        </a:prstGeom>
      </xdr:spPr>
    </xdr:pic>
    <xdr:clientData/>
  </xdr:twoCellAnchor>
  <xdr:twoCellAnchor>
    <xdr:from>
      <xdr:col>0</xdr:col>
      <xdr:colOff>812800</xdr:colOff>
      <xdr:row>17</xdr:row>
      <xdr:rowOff>152400</xdr:rowOff>
    </xdr:from>
    <xdr:to>
      <xdr:col>6</xdr:col>
      <xdr:colOff>508000</xdr:colOff>
      <xdr:row>19</xdr:row>
      <xdr:rowOff>698500</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812800" y="12763500"/>
          <a:ext cx="695960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aseline="0"/>
            <a:t>Ce qui est important de regarder dans cette facture: </a:t>
          </a:r>
        </a:p>
        <a:p>
          <a:r>
            <a:rPr lang="fr-FR" sz="1100" baseline="0"/>
            <a:t>	- Le premier numéro 10-04 correspond à la date il s'agit donc du 4 octobre. </a:t>
          </a:r>
        </a:p>
        <a:p>
          <a:r>
            <a:rPr lang="fr-FR" sz="1100" baseline="0"/>
            <a:t>	- La ligne service à la levée correspond au coût de transport qui ici charge 115$</a:t>
          </a:r>
        </a:p>
        <a:p>
          <a:r>
            <a:rPr lang="fr-FR" sz="1100" baseline="0"/>
            <a:t>	- Une levée de 6,95 TM (Tonne métrique) à été effectué ce-jour là. Ce chiffre figure 2 fois dans la 	    facture car il permet d'abord de calculer le coût puis de calculer la taxe à l'enfouissement</a:t>
          </a:r>
        </a:p>
        <a:p>
          <a:r>
            <a:rPr lang="fr-FR" sz="1100" baseline="0"/>
            <a:t>	- Les coûts non cumulés figurent dans la colonne de droite</a:t>
          </a:r>
        </a:p>
        <a:p>
          <a:endParaRPr lang="fr-FR" sz="1100"/>
        </a:p>
      </xdr:txBody>
    </xdr:sp>
    <xdr:clientData/>
  </xdr:twoCellAnchor>
  <xdr:twoCellAnchor editAs="oneCell">
    <xdr:from>
      <xdr:col>0</xdr:col>
      <xdr:colOff>431800</xdr:colOff>
      <xdr:row>23</xdr:row>
      <xdr:rowOff>148408</xdr:rowOff>
    </xdr:from>
    <xdr:to>
      <xdr:col>6</xdr:col>
      <xdr:colOff>393700</xdr:colOff>
      <xdr:row>37</xdr:row>
      <xdr:rowOff>12700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431800" y="17699808"/>
          <a:ext cx="7226300" cy="2543992"/>
        </a:xfrm>
        <a:prstGeom prst="rect">
          <a:avLst/>
        </a:prstGeom>
      </xdr:spPr>
    </xdr:pic>
    <xdr:clientData/>
  </xdr:twoCellAnchor>
  <xdr:twoCellAnchor>
    <xdr:from>
      <xdr:col>0</xdr:col>
      <xdr:colOff>469900</xdr:colOff>
      <xdr:row>37</xdr:row>
      <xdr:rowOff>139700</xdr:rowOff>
    </xdr:from>
    <xdr:to>
      <xdr:col>6</xdr:col>
      <xdr:colOff>203200</xdr:colOff>
      <xdr:row>37</xdr:row>
      <xdr:rowOff>736600</xdr:rowOff>
    </xdr:to>
    <xdr:sp macro="" textlink="">
      <xdr:nvSpPr>
        <xdr:cNvPr id="8" name="ZoneTexte 7">
          <a:extLst>
            <a:ext uri="{FF2B5EF4-FFF2-40B4-BE49-F238E27FC236}">
              <a16:creationId xmlns:a16="http://schemas.microsoft.com/office/drawing/2014/main" id="{00000000-0008-0000-0100-000008000000}"/>
            </a:ext>
          </a:extLst>
        </xdr:cNvPr>
        <xdr:cNvSpPr txBox="1"/>
      </xdr:nvSpPr>
      <xdr:spPr>
        <a:xfrm>
          <a:off x="469900" y="20370800"/>
          <a:ext cx="6997700" cy="59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Pour compléter</a:t>
          </a:r>
          <a:r>
            <a:rPr lang="fr-FR" sz="1100" baseline="0"/>
            <a:t> le tableau de gauche il vous sufit de r</a:t>
          </a:r>
          <a:r>
            <a:rPr lang="fr-FR" sz="1100"/>
            <a:t>eporter les</a:t>
          </a:r>
          <a:r>
            <a:rPr lang="fr-FR" sz="1100" baseline="0"/>
            <a:t> poids encadrés en rouge </a:t>
          </a:r>
          <a:r>
            <a:rPr lang="fr-FR" sz="1100"/>
            <a:t>dans la colonne "Poids en tonnes" du</a:t>
          </a:r>
          <a:r>
            <a:rPr lang="fr-FR" sz="1100" baseline="0"/>
            <a:t> tableau. Ensuite il faut regarder le coût total et de le repporter dans la colonne "Coût (hors taxes)". </a:t>
          </a:r>
        </a:p>
        <a:p>
          <a:r>
            <a:rPr lang="fr-FR" sz="1100" baseline="0"/>
            <a:t>	Voici un exemple de comment vous pouvez remplir le tableau: </a:t>
          </a:r>
          <a:endParaRPr lang="fr-FR" sz="1100"/>
        </a:p>
      </xdr:txBody>
    </xdr:sp>
    <xdr:clientData/>
  </xdr:twoCellAnchor>
  <xdr:twoCellAnchor editAs="oneCell">
    <xdr:from>
      <xdr:col>0</xdr:col>
      <xdr:colOff>1857375</xdr:colOff>
      <xdr:row>37</xdr:row>
      <xdr:rowOff>889000</xdr:rowOff>
    </xdr:from>
    <xdr:to>
      <xdr:col>3</xdr:col>
      <xdr:colOff>831850</xdr:colOff>
      <xdr:row>37</xdr:row>
      <xdr:rowOff>889000</xdr:rowOff>
    </xdr:to>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7864475" y="9258300"/>
          <a:ext cx="6975475" cy="622300"/>
        </a:xfrm>
        <a:prstGeom prst="rect">
          <a:avLst/>
        </a:prstGeom>
      </xdr:spPr>
    </xdr:pic>
    <xdr:clientData/>
  </xdr:twoCellAnchor>
  <xdr:twoCellAnchor>
    <xdr:from>
      <xdr:col>1</xdr:col>
      <xdr:colOff>901700</xdr:colOff>
      <xdr:row>22</xdr:row>
      <xdr:rowOff>127000</xdr:rowOff>
    </xdr:from>
    <xdr:to>
      <xdr:col>3</xdr:col>
      <xdr:colOff>673100</xdr:colOff>
      <xdr:row>23</xdr:row>
      <xdr:rowOff>76200</xdr:rowOff>
    </xdr:to>
    <xdr:sp macro="" textlink="">
      <xdr:nvSpPr>
        <xdr:cNvPr id="10" name="ZoneTexte 9">
          <a:extLst>
            <a:ext uri="{FF2B5EF4-FFF2-40B4-BE49-F238E27FC236}">
              <a16:creationId xmlns:a16="http://schemas.microsoft.com/office/drawing/2014/main" id="{00000000-0008-0000-0100-00000A000000}"/>
            </a:ext>
          </a:extLst>
        </xdr:cNvPr>
        <xdr:cNvSpPr txBox="1"/>
      </xdr:nvSpPr>
      <xdr:spPr>
        <a:xfrm>
          <a:off x="2438400" y="14909800"/>
          <a:ext cx="2641600" cy="1905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t>1er cas de figure</a:t>
          </a:r>
        </a:p>
      </xdr:txBody>
    </xdr:sp>
    <xdr:clientData/>
  </xdr:twoCellAnchor>
  <xdr:twoCellAnchor editAs="oneCell">
    <xdr:from>
      <xdr:col>0</xdr:col>
      <xdr:colOff>508000</xdr:colOff>
      <xdr:row>39</xdr:row>
      <xdr:rowOff>158750</xdr:rowOff>
    </xdr:from>
    <xdr:to>
      <xdr:col>6</xdr:col>
      <xdr:colOff>266700</xdr:colOff>
      <xdr:row>53</xdr:row>
      <xdr:rowOff>86995</xdr:rowOff>
    </xdr:to>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tretch>
          <a:fillRect/>
        </a:stretch>
      </xdr:blipFill>
      <xdr:spPr>
        <a:xfrm>
          <a:off x="508000" y="21672550"/>
          <a:ext cx="7023100" cy="2417445"/>
        </a:xfrm>
        <a:prstGeom prst="rect">
          <a:avLst/>
        </a:prstGeom>
      </xdr:spPr>
    </xdr:pic>
    <xdr:clientData/>
  </xdr:twoCellAnchor>
  <xdr:twoCellAnchor>
    <xdr:from>
      <xdr:col>0</xdr:col>
      <xdr:colOff>854075</xdr:colOff>
      <xdr:row>54</xdr:row>
      <xdr:rowOff>9524</xdr:rowOff>
    </xdr:from>
    <xdr:to>
      <xdr:col>5</xdr:col>
      <xdr:colOff>904875</xdr:colOff>
      <xdr:row>56</xdr:row>
      <xdr:rowOff>863599</xdr:rowOff>
    </xdr:to>
    <xdr:sp macro="" textlink="">
      <xdr:nvSpPr>
        <xdr:cNvPr id="12" name="ZoneTexte 11">
          <a:extLst>
            <a:ext uri="{FF2B5EF4-FFF2-40B4-BE49-F238E27FC236}">
              <a16:creationId xmlns:a16="http://schemas.microsoft.com/office/drawing/2014/main" id="{00000000-0008-0000-0100-00000C000000}"/>
            </a:ext>
          </a:extLst>
        </xdr:cNvPr>
        <xdr:cNvSpPr txBox="1"/>
      </xdr:nvSpPr>
      <xdr:spPr>
        <a:xfrm>
          <a:off x="854075" y="21421724"/>
          <a:ext cx="6362700"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100"/>
            <a:t>Sur cette facture</a:t>
          </a:r>
          <a:r>
            <a:rPr lang="fr-FR" sz="1100" baseline="0"/>
            <a:t> figure le volume du conteneur et le coût total encadré en bleu. </a:t>
          </a:r>
          <a:br>
            <a:rPr lang="fr-FR" sz="1100" baseline="0"/>
          </a:br>
          <a:r>
            <a:rPr lang="fr-FR" sz="1100" baseline="0"/>
            <a:t>Afin de vous aider à completer le tableau de gauche il vous faut repporter le volume de votre conteneur (ici  il est de 4 verge cube) dans le tableau ci-dessous puis repporter l'équivalent en mètre cube (ici 3,05822) dans la case en jaune</a:t>
          </a:r>
        </a:p>
        <a:p>
          <a:r>
            <a:rPr lang="fr-FR" sz="1100" baseline="0"/>
            <a:t>Il faut ensuite choisir le facteur de conversion selon si vos déchets sont dans des sacs poubelles ou si ce sont des matières pêles-mêles.  Ainsi vous obtener directement le poids en tonne métrique qu'il vous suffit d'intégrer dans le tableau de gauche. Pour finir il faut repporter le coût (ici 202,97$) dans le tableau. </a:t>
          </a:r>
          <a:endParaRPr lang="fr-FR" sz="1100"/>
        </a:p>
      </xdr:txBody>
    </xdr:sp>
    <xdr:clientData/>
  </xdr:twoCellAnchor>
  <xdr:twoCellAnchor>
    <xdr:from>
      <xdr:col>1</xdr:col>
      <xdr:colOff>1016000</xdr:colOff>
      <xdr:row>38</xdr:row>
      <xdr:rowOff>114300</xdr:rowOff>
    </xdr:from>
    <xdr:to>
      <xdr:col>3</xdr:col>
      <xdr:colOff>787400</xdr:colOff>
      <xdr:row>38</xdr:row>
      <xdr:rowOff>304800</xdr:rowOff>
    </xdr:to>
    <xdr:sp macro="" textlink="">
      <xdr:nvSpPr>
        <xdr:cNvPr id="13" name="ZoneTexte 12">
          <a:extLst>
            <a:ext uri="{FF2B5EF4-FFF2-40B4-BE49-F238E27FC236}">
              <a16:creationId xmlns:a16="http://schemas.microsoft.com/office/drawing/2014/main" id="{00000000-0008-0000-0100-00000D000000}"/>
            </a:ext>
          </a:extLst>
        </xdr:cNvPr>
        <xdr:cNvSpPr txBox="1"/>
      </xdr:nvSpPr>
      <xdr:spPr>
        <a:xfrm>
          <a:off x="2552700" y="18681700"/>
          <a:ext cx="2641600" cy="1905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a:t>2ème</a:t>
          </a:r>
          <a:r>
            <a:rPr lang="fr-FR" sz="1200" baseline="0"/>
            <a:t> </a:t>
          </a:r>
          <a:r>
            <a:rPr lang="fr-FR" sz="1200"/>
            <a:t> cas de figure: </a:t>
          </a:r>
        </a:p>
      </xdr:txBody>
    </xdr:sp>
    <xdr:clientData/>
  </xdr:twoCellAnchor>
  <xdr:twoCellAnchor>
    <xdr:from>
      <xdr:col>0</xdr:col>
      <xdr:colOff>0</xdr:colOff>
      <xdr:row>61</xdr:row>
      <xdr:rowOff>60325</xdr:rowOff>
    </xdr:from>
    <xdr:to>
      <xdr:col>0</xdr:col>
      <xdr:colOff>1419225</xdr:colOff>
      <xdr:row>61</xdr:row>
      <xdr:rowOff>517525</xdr:rowOff>
    </xdr:to>
    <xdr:pic>
      <xdr:nvPicPr>
        <xdr:cNvPr id="14" name="Picture 4" descr="logorecycquebec">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7403425"/>
          <a:ext cx="1419225" cy="4572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228600</xdr:colOff>
      <xdr:row>65</xdr:row>
      <xdr:rowOff>466725</xdr:rowOff>
    </xdr:from>
    <xdr:to>
      <xdr:col>1</xdr:col>
      <xdr:colOff>628650</xdr:colOff>
      <xdr:row>68</xdr:row>
      <xdr:rowOff>47625</xdr:rowOff>
    </xdr:to>
    <xdr:sp macro="" textlink="">
      <xdr:nvSpPr>
        <xdr:cNvPr id="15" name="Flèche vers le bas 14">
          <a:extLst>
            <a:ext uri="{FF2B5EF4-FFF2-40B4-BE49-F238E27FC236}">
              <a16:creationId xmlns:a16="http://schemas.microsoft.com/office/drawing/2014/main" id="{00000000-0008-0000-0100-00000F000000}"/>
            </a:ext>
          </a:extLst>
        </xdr:cNvPr>
        <xdr:cNvSpPr/>
      </xdr:nvSpPr>
      <xdr:spPr>
        <a:xfrm>
          <a:off x="2273300" y="17192625"/>
          <a:ext cx="400050" cy="406400"/>
        </a:xfrm>
        <a:prstGeom prst="dow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fr-CA" sz="1100"/>
        </a:p>
      </xdr:txBody>
    </xdr:sp>
    <xdr:clientData/>
  </xdr:twoCellAnchor>
  <xdr:twoCellAnchor editAs="oneCell">
    <xdr:from>
      <xdr:col>1</xdr:col>
      <xdr:colOff>879474</xdr:colOff>
      <xdr:row>74</xdr:row>
      <xdr:rowOff>50800</xdr:rowOff>
    </xdr:from>
    <xdr:to>
      <xdr:col>1</xdr:col>
      <xdr:colOff>1041400</xdr:colOff>
      <xdr:row>74</xdr:row>
      <xdr:rowOff>212726</xdr:rowOff>
    </xdr:to>
    <xdr:pic>
      <xdr:nvPicPr>
        <xdr:cNvPr id="16" name="Image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16174" y="29375100"/>
          <a:ext cx="161926" cy="1619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482600</xdr:colOff>
      <xdr:row>37</xdr:row>
      <xdr:rowOff>901700</xdr:rowOff>
    </xdr:from>
    <xdr:to>
      <xdr:col>6</xdr:col>
      <xdr:colOff>190500</xdr:colOff>
      <xdr:row>37</xdr:row>
      <xdr:rowOff>1422400</xdr:rowOff>
    </xdr:to>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a:stretch>
          <a:fillRect/>
        </a:stretch>
      </xdr:blipFill>
      <xdr:spPr>
        <a:xfrm>
          <a:off x="482600" y="21132800"/>
          <a:ext cx="6972300" cy="520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144235</xdr:colOff>
      <xdr:row>3</xdr:row>
      <xdr:rowOff>35379</xdr:rowOff>
    </xdr:from>
    <xdr:to>
      <xdr:col>2</xdr:col>
      <xdr:colOff>1750785</xdr:colOff>
      <xdr:row>3</xdr:row>
      <xdr:rowOff>1360999</xdr:rowOff>
    </xdr:to>
    <xdr:pic>
      <xdr:nvPicPr>
        <xdr:cNvPr id="2" name="Image 1">
          <a:extLst>
            <a:ext uri="{FF2B5EF4-FFF2-40B4-BE49-F238E27FC236}">
              <a16:creationId xmlns:a16="http://schemas.microsoft.com/office/drawing/2014/main" id="{18563DD4-FD66-934F-9BD6-9F0C00F2B02E}"/>
            </a:ext>
          </a:extLst>
        </xdr:cNvPr>
        <xdr:cNvPicPr>
          <a:picLocks noChangeAspect="1"/>
        </xdr:cNvPicPr>
      </xdr:nvPicPr>
      <xdr:blipFill>
        <a:blip xmlns:r="http://schemas.openxmlformats.org/officeDocument/2006/relationships" r:embed="rId1"/>
        <a:stretch>
          <a:fillRect/>
        </a:stretch>
      </xdr:blipFill>
      <xdr:spPr>
        <a:xfrm>
          <a:off x="296635" y="390979"/>
          <a:ext cx="1771650" cy="13256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135768</xdr:colOff>
      <xdr:row>3</xdr:row>
      <xdr:rowOff>128513</xdr:rowOff>
    </xdr:from>
    <xdr:to>
      <xdr:col>3</xdr:col>
      <xdr:colOff>2418</xdr:colOff>
      <xdr:row>3</xdr:row>
      <xdr:rowOff>1454133</xdr:rowOff>
    </xdr:to>
    <xdr:pic>
      <xdr:nvPicPr>
        <xdr:cNvPr id="2" name="Image 1">
          <a:extLst>
            <a:ext uri="{FF2B5EF4-FFF2-40B4-BE49-F238E27FC236}">
              <a16:creationId xmlns:a16="http://schemas.microsoft.com/office/drawing/2014/main" id="{1BBFE986-CE25-264D-9146-DF8BE5EFDF41}"/>
            </a:ext>
          </a:extLst>
        </xdr:cNvPr>
        <xdr:cNvPicPr>
          <a:picLocks noChangeAspect="1"/>
        </xdr:cNvPicPr>
      </xdr:nvPicPr>
      <xdr:blipFill>
        <a:blip xmlns:r="http://schemas.openxmlformats.org/officeDocument/2006/relationships" r:embed="rId1"/>
        <a:stretch>
          <a:fillRect/>
        </a:stretch>
      </xdr:blipFill>
      <xdr:spPr>
        <a:xfrm>
          <a:off x="440568" y="534913"/>
          <a:ext cx="1809750" cy="13256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4535</xdr:colOff>
      <xdr:row>3</xdr:row>
      <xdr:rowOff>136979</xdr:rowOff>
    </xdr:from>
    <xdr:to>
      <xdr:col>2</xdr:col>
      <xdr:colOff>1750785</xdr:colOff>
      <xdr:row>3</xdr:row>
      <xdr:rowOff>1462599</xdr:rowOff>
    </xdr:to>
    <xdr:pic>
      <xdr:nvPicPr>
        <xdr:cNvPr id="2" name="Image 1">
          <a:extLst>
            <a:ext uri="{FF2B5EF4-FFF2-40B4-BE49-F238E27FC236}">
              <a16:creationId xmlns:a16="http://schemas.microsoft.com/office/drawing/2014/main" id="{5FA39C02-EE02-B742-A09E-23B904962F53}"/>
            </a:ext>
          </a:extLst>
        </xdr:cNvPr>
        <xdr:cNvPicPr>
          <a:picLocks noChangeAspect="1"/>
        </xdr:cNvPicPr>
      </xdr:nvPicPr>
      <xdr:blipFill>
        <a:blip xmlns:r="http://schemas.openxmlformats.org/officeDocument/2006/relationships" r:embed="rId1"/>
        <a:stretch>
          <a:fillRect/>
        </a:stretch>
      </xdr:blipFill>
      <xdr:spPr>
        <a:xfrm>
          <a:off x="283935" y="505279"/>
          <a:ext cx="1746250" cy="13256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110369</xdr:colOff>
      <xdr:row>3</xdr:row>
      <xdr:rowOff>170845</xdr:rowOff>
    </xdr:from>
    <xdr:to>
      <xdr:col>2</xdr:col>
      <xdr:colOff>1721152</xdr:colOff>
      <xdr:row>3</xdr:row>
      <xdr:rowOff>1496465</xdr:rowOff>
    </xdr:to>
    <xdr:pic>
      <xdr:nvPicPr>
        <xdr:cNvPr id="2" name="Image 1">
          <a:extLst>
            <a:ext uri="{FF2B5EF4-FFF2-40B4-BE49-F238E27FC236}">
              <a16:creationId xmlns:a16="http://schemas.microsoft.com/office/drawing/2014/main" id="{CB781145-65B8-2942-A5B0-130A9F645E1C}"/>
            </a:ext>
          </a:extLst>
        </xdr:cNvPr>
        <xdr:cNvPicPr>
          <a:picLocks noChangeAspect="1"/>
        </xdr:cNvPicPr>
      </xdr:nvPicPr>
      <xdr:blipFill>
        <a:blip xmlns:r="http://schemas.openxmlformats.org/officeDocument/2006/relationships" r:embed="rId1"/>
        <a:stretch>
          <a:fillRect/>
        </a:stretch>
      </xdr:blipFill>
      <xdr:spPr>
        <a:xfrm>
          <a:off x="279702" y="543378"/>
          <a:ext cx="1780117" cy="13256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4535</xdr:colOff>
      <xdr:row>3</xdr:row>
      <xdr:rowOff>136979</xdr:rowOff>
    </xdr:from>
    <xdr:to>
      <xdr:col>2</xdr:col>
      <xdr:colOff>1776185</xdr:colOff>
      <xdr:row>3</xdr:row>
      <xdr:rowOff>1462599</xdr:rowOff>
    </xdr:to>
    <xdr:pic>
      <xdr:nvPicPr>
        <xdr:cNvPr id="2" name="Image 1">
          <a:extLst>
            <a:ext uri="{FF2B5EF4-FFF2-40B4-BE49-F238E27FC236}">
              <a16:creationId xmlns:a16="http://schemas.microsoft.com/office/drawing/2014/main" id="{D7D01572-5848-1D45-A5F2-4F0EFDED871D}"/>
            </a:ext>
          </a:extLst>
        </xdr:cNvPr>
        <xdr:cNvPicPr>
          <a:picLocks noChangeAspect="1"/>
        </xdr:cNvPicPr>
      </xdr:nvPicPr>
      <xdr:blipFill>
        <a:blip xmlns:r="http://schemas.openxmlformats.org/officeDocument/2006/relationships" r:embed="rId1"/>
        <a:stretch>
          <a:fillRect/>
        </a:stretch>
      </xdr:blipFill>
      <xdr:spPr>
        <a:xfrm>
          <a:off x="334735" y="505279"/>
          <a:ext cx="1771650" cy="13256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4535</xdr:colOff>
      <xdr:row>3</xdr:row>
      <xdr:rowOff>124279</xdr:rowOff>
    </xdr:from>
    <xdr:to>
      <xdr:col>2</xdr:col>
      <xdr:colOff>1776185</xdr:colOff>
      <xdr:row>3</xdr:row>
      <xdr:rowOff>1449899</xdr:rowOff>
    </xdr:to>
    <xdr:pic>
      <xdr:nvPicPr>
        <xdr:cNvPr id="2" name="Image 1">
          <a:extLst>
            <a:ext uri="{FF2B5EF4-FFF2-40B4-BE49-F238E27FC236}">
              <a16:creationId xmlns:a16="http://schemas.microsoft.com/office/drawing/2014/main" id="{2EE2835E-D940-104B-B781-DE74352A562B}"/>
            </a:ext>
          </a:extLst>
        </xdr:cNvPr>
        <xdr:cNvPicPr>
          <a:picLocks noChangeAspect="1"/>
        </xdr:cNvPicPr>
      </xdr:nvPicPr>
      <xdr:blipFill>
        <a:blip xmlns:r="http://schemas.openxmlformats.org/officeDocument/2006/relationships" r:embed="rId1"/>
        <a:stretch>
          <a:fillRect/>
        </a:stretch>
      </xdr:blipFill>
      <xdr:spPr>
        <a:xfrm>
          <a:off x="334735" y="492579"/>
          <a:ext cx="1771650" cy="13256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68035</xdr:colOff>
      <xdr:row>3</xdr:row>
      <xdr:rowOff>111579</xdr:rowOff>
    </xdr:from>
    <xdr:to>
      <xdr:col>2</xdr:col>
      <xdr:colOff>1839685</xdr:colOff>
      <xdr:row>3</xdr:row>
      <xdr:rowOff>1437199</xdr:rowOff>
    </xdr:to>
    <xdr:pic>
      <xdr:nvPicPr>
        <xdr:cNvPr id="2" name="Image 1">
          <a:extLst>
            <a:ext uri="{FF2B5EF4-FFF2-40B4-BE49-F238E27FC236}">
              <a16:creationId xmlns:a16="http://schemas.microsoft.com/office/drawing/2014/main" id="{B7A64C4E-388D-AA45-93C7-1229B2F89C1B}"/>
            </a:ext>
          </a:extLst>
        </xdr:cNvPr>
        <xdr:cNvPicPr>
          <a:picLocks noChangeAspect="1"/>
        </xdr:cNvPicPr>
      </xdr:nvPicPr>
      <xdr:blipFill>
        <a:blip xmlns:r="http://schemas.openxmlformats.org/officeDocument/2006/relationships" r:embed="rId1"/>
        <a:stretch>
          <a:fillRect/>
        </a:stretch>
      </xdr:blipFill>
      <xdr:spPr>
        <a:xfrm>
          <a:off x="398235" y="479879"/>
          <a:ext cx="1771650" cy="132562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118835</xdr:colOff>
      <xdr:row>3</xdr:row>
      <xdr:rowOff>111579</xdr:rowOff>
    </xdr:from>
    <xdr:to>
      <xdr:col>2</xdr:col>
      <xdr:colOff>1750785</xdr:colOff>
      <xdr:row>3</xdr:row>
      <xdr:rowOff>1437199</xdr:rowOff>
    </xdr:to>
    <xdr:pic>
      <xdr:nvPicPr>
        <xdr:cNvPr id="2" name="Image 1">
          <a:extLst>
            <a:ext uri="{FF2B5EF4-FFF2-40B4-BE49-F238E27FC236}">
              <a16:creationId xmlns:a16="http://schemas.microsoft.com/office/drawing/2014/main" id="{9A7EA688-0091-B047-9D81-690CF68E2C58}"/>
            </a:ext>
          </a:extLst>
        </xdr:cNvPr>
        <xdr:cNvPicPr>
          <a:picLocks noChangeAspect="1"/>
        </xdr:cNvPicPr>
      </xdr:nvPicPr>
      <xdr:blipFill>
        <a:blip xmlns:r="http://schemas.openxmlformats.org/officeDocument/2006/relationships" r:embed="rId1"/>
        <a:stretch>
          <a:fillRect/>
        </a:stretch>
      </xdr:blipFill>
      <xdr:spPr>
        <a:xfrm>
          <a:off x="449035" y="479879"/>
          <a:ext cx="1771650" cy="132562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42634</xdr:colOff>
      <xdr:row>3</xdr:row>
      <xdr:rowOff>136979</xdr:rowOff>
    </xdr:from>
    <xdr:to>
      <xdr:col>3</xdr:col>
      <xdr:colOff>2417</xdr:colOff>
      <xdr:row>3</xdr:row>
      <xdr:rowOff>1462599</xdr:rowOff>
    </xdr:to>
    <xdr:pic>
      <xdr:nvPicPr>
        <xdr:cNvPr id="2" name="Image 1">
          <a:extLst>
            <a:ext uri="{FF2B5EF4-FFF2-40B4-BE49-F238E27FC236}">
              <a16:creationId xmlns:a16="http://schemas.microsoft.com/office/drawing/2014/main" id="{25492455-C262-7D43-A48D-1D1147290ADF}"/>
            </a:ext>
          </a:extLst>
        </xdr:cNvPr>
        <xdr:cNvPicPr>
          <a:picLocks noChangeAspect="1"/>
        </xdr:cNvPicPr>
      </xdr:nvPicPr>
      <xdr:blipFill>
        <a:blip xmlns:r="http://schemas.openxmlformats.org/officeDocument/2006/relationships" r:embed="rId1"/>
        <a:stretch>
          <a:fillRect/>
        </a:stretch>
      </xdr:blipFill>
      <xdr:spPr>
        <a:xfrm>
          <a:off x="381301" y="509512"/>
          <a:ext cx="1775883" cy="132562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118835</xdr:colOff>
      <xdr:row>3</xdr:row>
      <xdr:rowOff>124279</xdr:rowOff>
    </xdr:from>
    <xdr:to>
      <xdr:col>2</xdr:col>
      <xdr:colOff>1725385</xdr:colOff>
      <xdr:row>3</xdr:row>
      <xdr:rowOff>1449899</xdr:rowOff>
    </xdr:to>
    <xdr:pic>
      <xdr:nvPicPr>
        <xdr:cNvPr id="2" name="Image 1">
          <a:extLst>
            <a:ext uri="{FF2B5EF4-FFF2-40B4-BE49-F238E27FC236}">
              <a16:creationId xmlns:a16="http://schemas.microsoft.com/office/drawing/2014/main" id="{EC3C990C-E062-5242-97B1-A486490681ED}"/>
            </a:ext>
          </a:extLst>
        </xdr:cNvPr>
        <xdr:cNvPicPr>
          <a:picLocks noChangeAspect="1"/>
        </xdr:cNvPicPr>
      </xdr:nvPicPr>
      <xdr:blipFill>
        <a:blip xmlns:r="http://schemas.openxmlformats.org/officeDocument/2006/relationships" r:embed="rId1"/>
        <a:stretch>
          <a:fillRect/>
        </a:stretch>
      </xdr:blipFill>
      <xdr:spPr>
        <a:xfrm>
          <a:off x="283935" y="492579"/>
          <a:ext cx="1771650" cy="132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56444</xdr:colOff>
      <xdr:row>3</xdr:row>
      <xdr:rowOff>141111</xdr:rowOff>
    </xdr:from>
    <xdr:to>
      <xdr:col>2</xdr:col>
      <xdr:colOff>1548694</xdr:colOff>
      <xdr:row>3</xdr:row>
      <xdr:rowOff>1475802</xdr:rowOff>
    </xdr:to>
    <xdr:pic>
      <xdr:nvPicPr>
        <xdr:cNvPr id="2" name="Image 1">
          <a:extLst>
            <a:ext uri="{FF2B5EF4-FFF2-40B4-BE49-F238E27FC236}">
              <a16:creationId xmlns:a16="http://schemas.microsoft.com/office/drawing/2014/main" id="{CD53619A-9139-B84F-A04F-D43EE037D2E2}"/>
            </a:ext>
          </a:extLst>
        </xdr:cNvPr>
        <xdr:cNvPicPr>
          <a:picLocks noChangeAspect="1"/>
        </xdr:cNvPicPr>
      </xdr:nvPicPr>
      <xdr:blipFill>
        <a:blip xmlns:r="http://schemas.openxmlformats.org/officeDocument/2006/relationships" r:embed="rId1"/>
        <a:stretch>
          <a:fillRect/>
        </a:stretch>
      </xdr:blipFill>
      <xdr:spPr>
        <a:xfrm>
          <a:off x="338666" y="522111"/>
          <a:ext cx="1492250" cy="13346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68035</xdr:colOff>
      <xdr:row>3</xdr:row>
      <xdr:rowOff>124279</xdr:rowOff>
    </xdr:from>
    <xdr:to>
      <xdr:col>2</xdr:col>
      <xdr:colOff>1839685</xdr:colOff>
      <xdr:row>3</xdr:row>
      <xdr:rowOff>1449899</xdr:rowOff>
    </xdr:to>
    <xdr:pic>
      <xdr:nvPicPr>
        <xdr:cNvPr id="2" name="Image 1">
          <a:extLst>
            <a:ext uri="{FF2B5EF4-FFF2-40B4-BE49-F238E27FC236}">
              <a16:creationId xmlns:a16="http://schemas.microsoft.com/office/drawing/2014/main" id="{FF7EFD5D-FF0D-3E40-B5A5-7CA17F87825A}"/>
            </a:ext>
          </a:extLst>
        </xdr:cNvPr>
        <xdr:cNvPicPr>
          <a:picLocks noChangeAspect="1"/>
        </xdr:cNvPicPr>
      </xdr:nvPicPr>
      <xdr:blipFill>
        <a:blip xmlns:r="http://schemas.openxmlformats.org/officeDocument/2006/relationships" r:embed="rId1"/>
        <a:stretch>
          <a:fillRect/>
        </a:stretch>
      </xdr:blipFill>
      <xdr:spPr>
        <a:xfrm>
          <a:off x="398235" y="492579"/>
          <a:ext cx="1771650" cy="132562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17235</xdr:colOff>
      <xdr:row>3</xdr:row>
      <xdr:rowOff>86179</xdr:rowOff>
    </xdr:from>
    <xdr:to>
      <xdr:col>2</xdr:col>
      <xdr:colOff>1788885</xdr:colOff>
      <xdr:row>3</xdr:row>
      <xdr:rowOff>1411799</xdr:rowOff>
    </xdr:to>
    <xdr:pic>
      <xdr:nvPicPr>
        <xdr:cNvPr id="2" name="Image 1">
          <a:extLst>
            <a:ext uri="{FF2B5EF4-FFF2-40B4-BE49-F238E27FC236}">
              <a16:creationId xmlns:a16="http://schemas.microsoft.com/office/drawing/2014/main" id="{D72B5047-DCCD-7449-9CF8-9E1D0861CD75}"/>
            </a:ext>
          </a:extLst>
        </xdr:cNvPr>
        <xdr:cNvPicPr>
          <a:picLocks noChangeAspect="1"/>
        </xdr:cNvPicPr>
      </xdr:nvPicPr>
      <xdr:blipFill>
        <a:blip xmlns:r="http://schemas.openxmlformats.org/officeDocument/2006/relationships" r:embed="rId1"/>
        <a:stretch>
          <a:fillRect/>
        </a:stretch>
      </xdr:blipFill>
      <xdr:spPr>
        <a:xfrm>
          <a:off x="347435" y="454479"/>
          <a:ext cx="1771650" cy="132562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131535</xdr:colOff>
      <xdr:row>3</xdr:row>
      <xdr:rowOff>162379</xdr:rowOff>
    </xdr:from>
    <xdr:to>
      <xdr:col>2</xdr:col>
      <xdr:colOff>1738085</xdr:colOff>
      <xdr:row>3</xdr:row>
      <xdr:rowOff>1487999</xdr:rowOff>
    </xdr:to>
    <xdr:pic>
      <xdr:nvPicPr>
        <xdr:cNvPr id="2" name="Image 1">
          <a:extLst>
            <a:ext uri="{FF2B5EF4-FFF2-40B4-BE49-F238E27FC236}">
              <a16:creationId xmlns:a16="http://schemas.microsoft.com/office/drawing/2014/main" id="{B1284B39-283F-F843-B7F5-8F4BB33BE028}"/>
            </a:ext>
          </a:extLst>
        </xdr:cNvPr>
        <xdr:cNvPicPr>
          <a:picLocks noChangeAspect="1"/>
        </xdr:cNvPicPr>
      </xdr:nvPicPr>
      <xdr:blipFill>
        <a:blip xmlns:r="http://schemas.openxmlformats.org/officeDocument/2006/relationships" r:embed="rId1"/>
        <a:stretch>
          <a:fillRect/>
        </a:stretch>
      </xdr:blipFill>
      <xdr:spPr>
        <a:xfrm>
          <a:off x="296635" y="530679"/>
          <a:ext cx="1771650" cy="132562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93435</xdr:colOff>
      <xdr:row>3</xdr:row>
      <xdr:rowOff>86179</xdr:rowOff>
    </xdr:from>
    <xdr:to>
      <xdr:col>2</xdr:col>
      <xdr:colOff>1695751</xdr:colOff>
      <xdr:row>3</xdr:row>
      <xdr:rowOff>1411799</xdr:rowOff>
    </xdr:to>
    <xdr:pic>
      <xdr:nvPicPr>
        <xdr:cNvPr id="2" name="Image 1">
          <a:extLst>
            <a:ext uri="{FF2B5EF4-FFF2-40B4-BE49-F238E27FC236}">
              <a16:creationId xmlns:a16="http://schemas.microsoft.com/office/drawing/2014/main" id="{7EF80392-91B6-8342-8A33-7B2266A27B81}"/>
            </a:ext>
          </a:extLst>
        </xdr:cNvPr>
        <xdr:cNvPicPr>
          <a:picLocks noChangeAspect="1"/>
        </xdr:cNvPicPr>
      </xdr:nvPicPr>
      <xdr:blipFill>
        <a:blip xmlns:r="http://schemas.openxmlformats.org/officeDocument/2006/relationships" r:embed="rId1"/>
        <a:stretch>
          <a:fillRect/>
        </a:stretch>
      </xdr:blipFill>
      <xdr:spPr>
        <a:xfrm>
          <a:off x="262768" y="458712"/>
          <a:ext cx="1771650" cy="132562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4535</xdr:colOff>
      <xdr:row>3</xdr:row>
      <xdr:rowOff>86179</xdr:rowOff>
    </xdr:from>
    <xdr:to>
      <xdr:col>2</xdr:col>
      <xdr:colOff>1776185</xdr:colOff>
      <xdr:row>3</xdr:row>
      <xdr:rowOff>1411799</xdr:rowOff>
    </xdr:to>
    <xdr:pic>
      <xdr:nvPicPr>
        <xdr:cNvPr id="2" name="Image 1">
          <a:extLst>
            <a:ext uri="{FF2B5EF4-FFF2-40B4-BE49-F238E27FC236}">
              <a16:creationId xmlns:a16="http://schemas.microsoft.com/office/drawing/2014/main" id="{727BE153-8B2D-8247-B26D-C3AB0C195757}"/>
            </a:ext>
          </a:extLst>
        </xdr:cNvPr>
        <xdr:cNvPicPr>
          <a:picLocks noChangeAspect="1"/>
        </xdr:cNvPicPr>
      </xdr:nvPicPr>
      <xdr:blipFill>
        <a:blip xmlns:r="http://schemas.openxmlformats.org/officeDocument/2006/relationships" r:embed="rId1"/>
        <a:stretch>
          <a:fillRect/>
        </a:stretch>
      </xdr:blipFill>
      <xdr:spPr>
        <a:xfrm>
          <a:off x="334735" y="454479"/>
          <a:ext cx="1771650" cy="132562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131535</xdr:colOff>
      <xdr:row>3</xdr:row>
      <xdr:rowOff>111579</xdr:rowOff>
    </xdr:from>
    <xdr:to>
      <xdr:col>2</xdr:col>
      <xdr:colOff>1903185</xdr:colOff>
      <xdr:row>3</xdr:row>
      <xdr:rowOff>1437199</xdr:rowOff>
    </xdr:to>
    <xdr:pic>
      <xdr:nvPicPr>
        <xdr:cNvPr id="2" name="Image 1">
          <a:extLst>
            <a:ext uri="{FF2B5EF4-FFF2-40B4-BE49-F238E27FC236}">
              <a16:creationId xmlns:a16="http://schemas.microsoft.com/office/drawing/2014/main" id="{FB44BF81-5CA5-C749-AF65-7E5804FA02C3}"/>
            </a:ext>
          </a:extLst>
        </xdr:cNvPr>
        <xdr:cNvPicPr>
          <a:picLocks noChangeAspect="1"/>
        </xdr:cNvPicPr>
      </xdr:nvPicPr>
      <xdr:blipFill>
        <a:blip xmlns:r="http://schemas.openxmlformats.org/officeDocument/2006/relationships" r:embed="rId1"/>
        <a:stretch>
          <a:fillRect/>
        </a:stretch>
      </xdr:blipFill>
      <xdr:spPr>
        <a:xfrm>
          <a:off x="461735" y="479879"/>
          <a:ext cx="1771650" cy="132562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42635</xdr:colOff>
      <xdr:row>3</xdr:row>
      <xdr:rowOff>162379</xdr:rowOff>
    </xdr:from>
    <xdr:to>
      <xdr:col>2</xdr:col>
      <xdr:colOff>1649185</xdr:colOff>
      <xdr:row>3</xdr:row>
      <xdr:rowOff>1487999</xdr:rowOff>
    </xdr:to>
    <xdr:pic>
      <xdr:nvPicPr>
        <xdr:cNvPr id="2" name="Image 1">
          <a:extLst>
            <a:ext uri="{FF2B5EF4-FFF2-40B4-BE49-F238E27FC236}">
              <a16:creationId xmlns:a16="http://schemas.microsoft.com/office/drawing/2014/main" id="{3B66CE93-0CC6-CD48-A9DB-BC90E6742B85}"/>
            </a:ext>
          </a:extLst>
        </xdr:cNvPr>
        <xdr:cNvPicPr>
          <a:picLocks noChangeAspect="1"/>
        </xdr:cNvPicPr>
      </xdr:nvPicPr>
      <xdr:blipFill>
        <a:blip xmlns:r="http://schemas.openxmlformats.org/officeDocument/2006/relationships" r:embed="rId1"/>
        <a:stretch>
          <a:fillRect/>
        </a:stretch>
      </xdr:blipFill>
      <xdr:spPr>
        <a:xfrm>
          <a:off x="207735" y="530679"/>
          <a:ext cx="1771650" cy="132562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29935</xdr:colOff>
      <xdr:row>3</xdr:row>
      <xdr:rowOff>149679</xdr:rowOff>
    </xdr:from>
    <xdr:to>
      <xdr:col>2</xdr:col>
      <xdr:colOff>1801585</xdr:colOff>
      <xdr:row>3</xdr:row>
      <xdr:rowOff>1475299</xdr:rowOff>
    </xdr:to>
    <xdr:pic>
      <xdr:nvPicPr>
        <xdr:cNvPr id="2" name="Image 1">
          <a:extLst>
            <a:ext uri="{FF2B5EF4-FFF2-40B4-BE49-F238E27FC236}">
              <a16:creationId xmlns:a16="http://schemas.microsoft.com/office/drawing/2014/main" id="{E8992CBD-6560-B64F-9F31-D913915BFD68}"/>
            </a:ext>
          </a:extLst>
        </xdr:cNvPr>
        <xdr:cNvPicPr>
          <a:picLocks noChangeAspect="1"/>
        </xdr:cNvPicPr>
      </xdr:nvPicPr>
      <xdr:blipFill>
        <a:blip xmlns:r="http://schemas.openxmlformats.org/officeDocument/2006/relationships" r:embed="rId1"/>
        <a:stretch>
          <a:fillRect/>
        </a:stretch>
      </xdr:blipFill>
      <xdr:spPr>
        <a:xfrm>
          <a:off x="360135" y="517979"/>
          <a:ext cx="1771650" cy="132562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144235</xdr:colOff>
      <xdr:row>3</xdr:row>
      <xdr:rowOff>149679</xdr:rowOff>
    </xdr:from>
    <xdr:to>
      <xdr:col>2</xdr:col>
      <xdr:colOff>1750785</xdr:colOff>
      <xdr:row>3</xdr:row>
      <xdr:rowOff>1475299</xdr:rowOff>
    </xdr:to>
    <xdr:pic>
      <xdr:nvPicPr>
        <xdr:cNvPr id="2" name="Image 1">
          <a:extLst>
            <a:ext uri="{FF2B5EF4-FFF2-40B4-BE49-F238E27FC236}">
              <a16:creationId xmlns:a16="http://schemas.microsoft.com/office/drawing/2014/main" id="{998F1E6E-70F4-AC48-AB7F-D987A4766568}"/>
            </a:ext>
          </a:extLst>
        </xdr:cNvPr>
        <xdr:cNvPicPr>
          <a:picLocks noChangeAspect="1"/>
        </xdr:cNvPicPr>
      </xdr:nvPicPr>
      <xdr:blipFill>
        <a:blip xmlns:r="http://schemas.openxmlformats.org/officeDocument/2006/relationships" r:embed="rId1"/>
        <a:stretch>
          <a:fillRect/>
        </a:stretch>
      </xdr:blipFill>
      <xdr:spPr>
        <a:xfrm>
          <a:off x="309335" y="517979"/>
          <a:ext cx="1771650" cy="132562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118835</xdr:colOff>
      <xdr:row>3</xdr:row>
      <xdr:rowOff>124279</xdr:rowOff>
    </xdr:from>
    <xdr:to>
      <xdr:col>2</xdr:col>
      <xdr:colOff>1725385</xdr:colOff>
      <xdr:row>3</xdr:row>
      <xdr:rowOff>1449899</xdr:rowOff>
    </xdr:to>
    <xdr:pic>
      <xdr:nvPicPr>
        <xdr:cNvPr id="2" name="Image 1">
          <a:extLst>
            <a:ext uri="{FF2B5EF4-FFF2-40B4-BE49-F238E27FC236}">
              <a16:creationId xmlns:a16="http://schemas.microsoft.com/office/drawing/2014/main" id="{DA586C2A-159B-0647-81F9-0D87CB7D0E72}"/>
            </a:ext>
          </a:extLst>
        </xdr:cNvPr>
        <xdr:cNvPicPr>
          <a:picLocks noChangeAspect="1"/>
        </xdr:cNvPicPr>
      </xdr:nvPicPr>
      <xdr:blipFill>
        <a:blip xmlns:r="http://schemas.openxmlformats.org/officeDocument/2006/relationships" r:embed="rId1"/>
        <a:stretch>
          <a:fillRect/>
        </a:stretch>
      </xdr:blipFill>
      <xdr:spPr>
        <a:xfrm>
          <a:off x="283935" y="492579"/>
          <a:ext cx="1771650" cy="1325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127000</xdr:colOff>
      <xdr:row>36</xdr:row>
      <xdr:rowOff>152400</xdr:rowOff>
    </xdr:to>
    <xdr:graphicFrame macro="">
      <xdr:nvGraphicFramePr>
        <xdr:cNvPr id="2" name="Graphique 1">
          <a:extLst>
            <a:ext uri="{FF2B5EF4-FFF2-40B4-BE49-F238E27FC236}">
              <a16:creationId xmlns:a16="http://schemas.microsoft.com/office/drawing/2014/main" id="{1D6ECA3E-558F-CA47-A2CD-4AE623041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52917</xdr:rowOff>
    </xdr:from>
    <xdr:to>
      <xdr:col>12</xdr:col>
      <xdr:colOff>120650</xdr:colOff>
      <xdr:row>74</xdr:row>
      <xdr:rowOff>4233</xdr:rowOff>
    </xdr:to>
    <xdr:graphicFrame macro="">
      <xdr:nvGraphicFramePr>
        <xdr:cNvPr id="3" name="Graphique 2">
          <a:extLst>
            <a:ext uri="{FF2B5EF4-FFF2-40B4-BE49-F238E27FC236}">
              <a16:creationId xmlns:a16="http://schemas.microsoft.com/office/drawing/2014/main" id="{0BAEFAF0-67E3-1D44-827A-412A5E4BA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93435</xdr:colOff>
      <xdr:row>3</xdr:row>
      <xdr:rowOff>86179</xdr:rowOff>
    </xdr:from>
    <xdr:to>
      <xdr:col>2</xdr:col>
      <xdr:colOff>1865085</xdr:colOff>
      <xdr:row>3</xdr:row>
      <xdr:rowOff>1411799</xdr:rowOff>
    </xdr:to>
    <xdr:pic>
      <xdr:nvPicPr>
        <xdr:cNvPr id="2" name="Image 1">
          <a:extLst>
            <a:ext uri="{FF2B5EF4-FFF2-40B4-BE49-F238E27FC236}">
              <a16:creationId xmlns:a16="http://schemas.microsoft.com/office/drawing/2014/main" id="{F1E3B5E0-4564-4B49-8E89-F3F90F27D207}"/>
            </a:ext>
          </a:extLst>
        </xdr:cNvPr>
        <xdr:cNvPicPr>
          <a:picLocks noChangeAspect="1"/>
        </xdr:cNvPicPr>
      </xdr:nvPicPr>
      <xdr:blipFill>
        <a:blip xmlns:r="http://schemas.openxmlformats.org/officeDocument/2006/relationships" r:embed="rId1"/>
        <a:stretch>
          <a:fillRect/>
        </a:stretch>
      </xdr:blipFill>
      <xdr:spPr>
        <a:xfrm>
          <a:off x="423635" y="454479"/>
          <a:ext cx="1771650" cy="132562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93435</xdr:colOff>
      <xdr:row>3</xdr:row>
      <xdr:rowOff>86179</xdr:rowOff>
    </xdr:from>
    <xdr:to>
      <xdr:col>2</xdr:col>
      <xdr:colOff>1865085</xdr:colOff>
      <xdr:row>3</xdr:row>
      <xdr:rowOff>1411799</xdr:rowOff>
    </xdr:to>
    <xdr:pic>
      <xdr:nvPicPr>
        <xdr:cNvPr id="2" name="Image 1">
          <a:extLst>
            <a:ext uri="{FF2B5EF4-FFF2-40B4-BE49-F238E27FC236}">
              <a16:creationId xmlns:a16="http://schemas.microsoft.com/office/drawing/2014/main" id="{D6176F77-E6FA-FC49-A5CD-B4BAD24D4F8D}"/>
            </a:ext>
          </a:extLst>
        </xdr:cNvPr>
        <xdr:cNvPicPr>
          <a:picLocks noChangeAspect="1"/>
        </xdr:cNvPicPr>
      </xdr:nvPicPr>
      <xdr:blipFill>
        <a:blip xmlns:r="http://schemas.openxmlformats.org/officeDocument/2006/relationships" r:embed="rId1"/>
        <a:stretch>
          <a:fillRect/>
        </a:stretch>
      </xdr:blipFill>
      <xdr:spPr>
        <a:xfrm>
          <a:off x="423635" y="454479"/>
          <a:ext cx="1771650" cy="13256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203200</xdr:colOff>
      <xdr:row>3</xdr:row>
      <xdr:rowOff>67734</xdr:rowOff>
    </xdr:from>
    <xdr:to>
      <xdr:col>2</xdr:col>
      <xdr:colOff>1695450</xdr:colOff>
      <xdr:row>3</xdr:row>
      <xdr:rowOff>1402425</xdr:rowOff>
    </xdr:to>
    <xdr:pic>
      <xdr:nvPicPr>
        <xdr:cNvPr id="2" name="Image 1">
          <a:extLst>
            <a:ext uri="{FF2B5EF4-FFF2-40B4-BE49-F238E27FC236}">
              <a16:creationId xmlns:a16="http://schemas.microsoft.com/office/drawing/2014/main" id="{CBD55D1A-B140-B643-B318-F06FC645FBB5}"/>
            </a:ext>
          </a:extLst>
        </xdr:cNvPr>
        <xdr:cNvPicPr>
          <a:picLocks noChangeAspect="1"/>
        </xdr:cNvPicPr>
      </xdr:nvPicPr>
      <xdr:blipFill>
        <a:blip xmlns:r="http://schemas.openxmlformats.org/officeDocument/2006/relationships" r:embed="rId1"/>
        <a:stretch>
          <a:fillRect/>
        </a:stretch>
      </xdr:blipFill>
      <xdr:spPr>
        <a:xfrm>
          <a:off x="541867" y="440267"/>
          <a:ext cx="1492250" cy="13346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93134</xdr:colOff>
      <xdr:row>3</xdr:row>
      <xdr:rowOff>124883</xdr:rowOff>
    </xdr:from>
    <xdr:to>
      <xdr:col>2</xdr:col>
      <xdr:colOff>1676401</xdr:colOff>
      <xdr:row>3</xdr:row>
      <xdr:rowOff>1459574</xdr:rowOff>
    </xdr:to>
    <xdr:pic>
      <xdr:nvPicPr>
        <xdr:cNvPr id="4" name="Image 3">
          <a:extLst>
            <a:ext uri="{FF2B5EF4-FFF2-40B4-BE49-F238E27FC236}">
              <a16:creationId xmlns:a16="http://schemas.microsoft.com/office/drawing/2014/main" id="{E2FDBF76-D5DB-4B44-B596-7933E8CE26EB}"/>
            </a:ext>
          </a:extLst>
        </xdr:cNvPr>
        <xdr:cNvPicPr>
          <a:picLocks noChangeAspect="1"/>
        </xdr:cNvPicPr>
      </xdr:nvPicPr>
      <xdr:blipFill>
        <a:blip xmlns:r="http://schemas.openxmlformats.org/officeDocument/2006/relationships" r:embed="rId1"/>
        <a:stretch>
          <a:fillRect/>
        </a:stretch>
      </xdr:blipFill>
      <xdr:spPr>
        <a:xfrm>
          <a:off x="258234" y="493183"/>
          <a:ext cx="1748367" cy="13346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33868</xdr:colOff>
      <xdr:row>4</xdr:row>
      <xdr:rowOff>76201</xdr:rowOff>
    </xdr:from>
    <xdr:to>
      <xdr:col>3</xdr:col>
      <xdr:colOff>103717</xdr:colOff>
      <xdr:row>4</xdr:row>
      <xdr:rowOff>1410892</xdr:rowOff>
    </xdr:to>
    <xdr:pic>
      <xdr:nvPicPr>
        <xdr:cNvPr id="3" name="Image 2">
          <a:extLst>
            <a:ext uri="{FF2B5EF4-FFF2-40B4-BE49-F238E27FC236}">
              <a16:creationId xmlns:a16="http://schemas.microsoft.com/office/drawing/2014/main" id="{7F0628CF-B2FC-5D43-A8F6-1F06E627F3CC}"/>
            </a:ext>
          </a:extLst>
        </xdr:cNvPr>
        <xdr:cNvPicPr>
          <a:picLocks noChangeAspect="1"/>
        </xdr:cNvPicPr>
      </xdr:nvPicPr>
      <xdr:blipFill>
        <a:blip xmlns:r="http://schemas.openxmlformats.org/officeDocument/2006/relationships" r:embed="rId1"/>
        <a:stretch>
          <a:fillRect/>
        </a:stretch>
      </xdr:blipFill>
      <xdr:spPr>
        <a:xfrm>
          <a:off x="186268" y="584201"/>
          <a:ext cx="1593849" cy="13346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59568</xdr:colOff>
      <xdr:row>3</xdr:row>
      <xdr:rowOff>94646</xdr:rowOff>
    </xdr:from>
    <xdr:to>
      <xdr:col>3</xdr:col>
      <xdr:colOff>2418</xdr:colOff>
      <xdr:row>3</xdr:row>
      <xdr:rowOff>1420266</xdr:rowOff>
    </xdr:to>
    <xdr:pic>
      <xdr:nvPicPr>
        <xdr:cNvPr id="2" name="Image 1">
          <a:extLst>
            <a:ext uri="{FF2B5EF4-FFF2-40B4-BE49-F238E27FC236}">
              <a16:creationId xmlns:a16="http://schemas.microsoft.com/office/drawing/2014/main" id="{1C04B579-7F7E-C344-96F9-44FA9FDDD3B8}"/>
            </a:ext>
          </a:extLst>
        </xdr:cNvPr>
        <xdr:cNvPicPr>
          <a:picLocks noChangeAspect="1"/>
        </xdr:cNvPicPr>
      </xdr:nvPicPr>
      <xdr:blipFill>
        <a:blip xmlns:r="http://schemas.openxmlformats.org/officeDocument/2006/relationships" r:embed="rId1"/>
        <a:stretch>
          <a:fillRect/>
        </a:stretch>
      </xdr:blipFill>
      <xdr:spPr>
        <a:xfrm>
          <a:off x="415168" y="501046"/>
          <a:ext cx="1771650" cy="13256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215900</xdr:colOff>
      <xdr:row>3</xdr:row>
      <xdr:rowOff>149679</xdr:rowOff>
    </xdr:from>
    <xdr:to>
      <xdr:col>2</xdr:col>
      <xdr:colOff>1746250</xdr:colOff>
      <xdr:row>3</xdr:row>
      <xdr:rowOff>1475299</xdr:rowOff>
    </xdr:to>
    <xdr:pic>
      <xdr:nvPicPr>
        <xdr:cNvPr id="2" name="Image 1">
          <a:extLst>
            <a:ext uri="{FF2B5EF4-FFF2-40B4-BE49-F238E27FC236}">
              <a16:creationId xmlns:a16="http://schemas.microsoft.com/office/drawing/2014/main" id="{33A1057B-6D20-034D-8F79-CF68DE4BE91E}"/>
            </a:ext>
          </a:extLst>
        </xdr:cNvPr>
        <xdr:cNvPicPr>
          <a:picLocks noChangeAspect="1"/>
        </xdr:cNvPicPr>
      </xdr:nvPicPr>
      <xdr:blipFill>
        <a:blip xmlns:r="http://schemas.openxmlformats.org/officeDocument/2006/relationships" r:embed="rId1"/>
        <a:stretch>
          <a:fillRect/>
        </a:stretch>
      </xdr:blipFill>
      <xdr:spPr>
        <a:xfrm>
          <a:off x="520700" y="505279"/>
          <a:ext cx="1682750" cy="13256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127000</xdr:colOff>
      <xdr:row>3</xdr:row>
      <xdr:rowOff>230112</xdr:rowOff>
    </xdr:from>
    <xdr:to>
      <xdr:col>3</xdr:col>
      <xdr:colOff>2116</xdr:colOff>
      <xdr:row>4</xdr:row>
      <xdr:rowOff>6332</xdr:rowOff>
    </xdr:to>
    <xdr:pic>
      <xdr:nvPicPr>
        <xdr:cNvPr id="3" name="Image 2">
          <a:extLst>
            <a:ext uri="{FF2B5EF4-FFF2-40B4-BE49-F238E27FC236}">
              <a16:creationId xmlns:a16="http://schemas.microsoft.com/office/drawing/2014/main" id="{D46D7942-98D3-364E-96C7-F47CD4258BE8}"/>
            </a:ext>
          </a:extLst>
        </xdr:cNvPr>
        <xdr:cNvPicPr>
          <a:picLocks noChangeAspect="1"/>
        </xdr:cNvPicPr>
      </xdr:nvPicPr>
      <xdr:blipFill>
        <a:blip xmlns:r="http://schemas.openxmlformats.org/officeDocument/2006/relationships" r:embed="rId1"/>
        <a:stretch>
          <a:fillRect/>
        </a:stretch>
      </xdr:blipFill>
      <xdr:spPr>
        <a:xfrm>
          <a:off x="304800" y="636512"/>
          <a:ext cx="1780116" cy="13256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le1"/>
  <dimension ref="B2:I49"/>
  <sheetViews>
    <sheetView workbookViewId="0">
      <selection activeCell="C44" sqref="C44:D48"/>
    </sheetView>
  </sheetViews>
  <sheetFormatPr baseColWidth="10" defaultRowHeight="13" x14ac:dyDescent="0.15"/>
  <cols>
    <col min="2" max="2" width="16.6640625" customWidth="1"/>
    <col min="4" max="4" width="22.6640625" customWidth="1"/>
    <col min="5" max="5" width="23.1640625" customWidth="1"/>
    <col min="7" max="7" width="20.6640625" customWidth="1"/>
    <col min="9" max="9" width="19.5" customWidth="1"/>
  </cols>
  <sheetData>
    <row r="2" spans="2:9" x14ac:dyDescent="0.15">
      <c r="B2" s="124" t="s">
        <v>124</v>
      </c>
      <c r="D2" s="124" t="s">
        <v>125</v>
      </c>
      <c r="G2" s="124" t="s">
        <v>260</v>
      </c>
      <c r="I2" s="125" t="s">
        <v>17</v>
      </c>
    </row>
    <row r="3" spans="2:9" x14ac:dyDescent="0.15">
      <c r="B3" t="s">
        <v>8</v>
      </c>
      <c r="D3" s="1" t="s">
        <v>21</v>
      </c>
      <c r="G3">
        <v>0.25</v>
      </c>
      <c r="I3" t="s">
        <v>307</v>
      </c>
    </row>
    <row r="4" spans="2:9" x14ac:dyDescent="0.15">
      <c r="B4" t="s">
        <v>11</v>
      </c>
      <c r="D4" s="1" t="s">
        <v>22</v>
      </c>
      <c r="G4">
        <v>0.5</v>
      </c>
      <c r="I4" s="1" t="s">
        <v>130</v>
      </c>
    </row>
    <row r="5" spans="2:9" x14ac:dyDescent="0.15">
      <c r="B5" t="s">
        <v>12</v>
      </c>
      <c r="D5" s="1" t="s">
        <v>23</v>
      </c>
      <c r="G5">
        <v>0.75</v>
      </c>
      <c r="I5" s="1" t="s">
        <v>126</v>
      </c>
    </row>
    <row r="6" spans="2:9" x14ac:dyDescent="0.15">
      <c r="B6" t="s">
        <v>13</v>
      </c>
      <c r="D6" s="1" t="s">
        <v>330</v>
      </c>
      <c r="G6">
        <v>1</v>
      </c>
      <c r="I6" s="1" t="s">
        <v>127</v>
      </c>
    </row>
    <row r="7" spans="2:9" x14ac:dyDescent="0.15">
      <c r="B7" t="s">
        <v>14</v>
      </c>
      <c r="D7" s="1" t="s">
        <v>24</v>
      </c>
      <c r="G7">
        <v>2</v>
      </c>
      <c r="I7" s="279" t="s">
        <v>256</v>
      </c>
    </row>
    <row r="8" spans="2:9" x14ac:dyDescent="0.15">
      <c r="G8">
        <v>3</v>
      </c>
      <c r="I8" s="279" t="s">
        <v>257</v>
      </c>
    </row>
    <row r="9" spans="2:9" x14ac:dyDescent="0.15">
      <c r="G9">
        <v>4</v>
      </c>
      <c r="I9" s="1" t="s">
        <v>128</v>
      </c>
    </row>
    <row r="10" spans="2:9" x14ac:dyDescent="0.15">
      <c r="G10">
        <v>5</v>
      </c>
      <c r="I10" s="1" t="s">
        <v>129</v>
      </c>
    </row>
    <row r="11" spans="2:9" x14ac:dyDescent="0.15">
      <c r="G11">
        <v>6</v>
      </c>
      <c r="I11" s="279" t="s">
        <v>262</v>
      </c>
    </row>
    <row r="12" spans="2:9" x14ac:dyDescent="0.15">
      <c r="G12">
        <v>7</v>
      </c>
      <c r="I12" s="279" t="s">
        <v>306</v>
      </c>
    </row>
    <row r="13" spans="2:9" x14ac:dyDescent="0.15">
      <c r="G13">
        <v>8</v>
      </c>
      <c r="I13" s="1" t="s">
        <v>135</v>
      </c>
    </row>
    <row r="14" spans="2:9" x14ac:dyDescent="0.15">
      <c r="G14">
        <v>9</v>
      </c>
      <c r="I14" s="1" t="s">
        <v>136</v>
      </c>
    </row>
    <row r="15" spans="2:9" x14ac:dyDescent="0.15">
      <c r="G15">
        <v>10</v>
      </c>
      <c r="I15" s="279" t="s">
        <v>264</v>
      </c>
    </row>
    <row r="16" spans="2:9" x14ac:dyDescent="0.15">
      <c r="G16">
        <v>11</v>
      </c>
      <c r="I16" s="1" t="s">
        <v>137</v>
      </c>
    </row>
    <row r="17" spans="2:9" x14ac:dyDescent="0.15">
      <c r="G17">
        <v>12</v>
      </c>
      <c r="I17" s="1" t="s">
        <v>138</v>
      </c>
    </row>
    <row r="18" spans="2:9" x14ac:dyDescent="0.15">
      <c r="G18">
        <v>13</v>
      </c>
      <c r="I18" s="1" t="s">
        <v>139</v>
      </c>
    </row>
    <row r="19" spans="2:9" x14ac:dyDescent="0.15">
      <c r="G19">
        <v>14</v>
      </c>
      <c r="I19" t="s">
        <v>263</v>
      </c>
    </row>
    <row r="20" spans="2:9" x14ac:dyDescent="0.15">
      <c r="G20">
        <v>15</v>
      </c>
      <c r="I20" s="279" t="s">
        <v>261</v>
      </c>
    </row>
    <row r="21" spans="2:9" x14ac:dyDescent="0.15">
      <c r="G21">
        <v>16</v>
      </c>
      <c r="I21" s="1" t="s">
        <v>140</v>
      </c>
    </row>
    <row r="22" spans="2:9" x14ac:dyDescent="0.15">
      <c r="G22">
        <v>17</v>
      </c>
      <c r="I22" s="279" t="s">
        <v>258</v>
      </c>
    </row>
    <row r="23" spans="2:9" x14ac:dyDescent="0.15">
      <c r="G23">
        <v>18</v>
      </c>
      <c r="I23" t="s">
        <v>259</v>
      </c>
    </row>
    <row r="24" spans="2:9" x14ac:dyDescent="0.15">
      <c r="G24">
        <v>19</v>
      </c>
      <c r="I24" s="1" t="s">
        <v>141</v>
      </c>
    </row>
    <row r="25" spans="2:9" x14ac:dyDescent="0.15">
      <c r="G25">
        <v>20</v>
      </c>
      <c r="I25" s="279" t="s">
        <v>255</v>
      </c>
    </row>
    <row r="26" spans="2:9" x14ac:dyDescent="0.15">
      <c r="G26">
        <v>21</v>
      </c>
      <c r="I26" s="1" t="s">
        <v>142</v>
      </c>
    </row>
    <row r="27" spans="2:9" x14ac:dyDescent="0.15">
      <c r="B27" s="124" t="s">
        <v>243</v>
      </c>
      <c r="E27" s="124" t="s">
        <v>227</v>
      </c>
      <c r="G27">
        <v>22</v>
      </c>
      <c r="I27" s="1" t="s">
        <v>332</v>
      </c>
    </row>
    <row r="28" spans="2:9" x14ac:dyDescent="0.15">
      <c r="B28">
        <v>134</v>
      </c>
      <c r="E28">
        <v>0.25</v>
      </c>
      <c r="G28">
        <v>23</v>
      </c>
      <c r="I28" s="1" t="s">
        <v>331</v>
      </c>
    </row>
    <row r="29" spans="2:9" x14ac:dyDescent="0.15">
      <c r="B29">
        <v>65</v>
      </c>
      <c r="E29">
        <v>0.5</v>
      </c>
      <c r="G29">
        <v>24</v>
      </c>
      <c r="I29" s="1" t="s">
        <v>327</v>
      </c>
    </row>
    <row r="30" spans="2:9" x14ac:dyDescent="0.15">
      <c r="E30">
        <v>0.75</v>
      </c>
      <c r="G30">
        <v>25</v>
      </c>
      <c r="I30" s="1" t="s">
        <v>328</v>
      </c>
    </row>
    <row r="31" spans="2:9" x14ac:dyDescent="0.15">
      <c r="E31">
        <v>1</v>
      </c>
      <c r="G31">
        <v>26</v>
      </c>
      <c r="I31" s="1" t="s">
        <v>329</v>
      </c>
    </row>
    <row r="32" spans="2:9" x14ac:dyDescent="0.15">
      <c r="G32">
        <v>27</v>
      </c>
      <c r="I32" s="1" t="s">
        <v>310</v>
      </c>
    </row>
    <row r="33" spans="4:9" x14ac:dyDescent="0.15">
      <c r="G33">
        <v>28</v>
      </c>
      <c r="I33" s="279" t="s">
        <v>311</v>
      </c>
    </row>
    <row r="34" spans="4:9" x14ac:dyDescent="0.15">
      <c r="G34">
        <v>29</v>
      </c>
      <c r="I34" s="279" t="s">
        <v>312</v>
      </c>
    </row>
    <row r="35" spans="4:9" x14ac:dyDescent="0.15">
      <c r="G35">
        <v>30</v>
      </c>
      <c r="I35" s="279" t="s">
        <v>326</v>
      </c>
    </row>
    <row r="36" spans="4:9" x14ac:dyDescent="0.15">
      <c r="I36" s="279" t="s">
        <v>313</v>
      </c>
    </row>
    <row r="37" spans="4:9" x14ac:dyDescent="0.15">
      <c r="I37" s="279" t="s">
        <v>314</v>
      </c>
    </row>
    <row r="38" spans="4:9" x14ac:dyDescent="0.15">
      <c r="I38" s="1" t="s">
        <v>133</v>
      </c>
    </row>
    <row r="39" spans="4:9" x14ac:dyDescent="0.15">
      <c r="I39" s="1" t="s">
        <v>134</v>
      </c>
    </row>
    <row r="40" spans="4:9" x14ac:dyDescent="0.15">
      <c r="I40" s="1" t="s">
        <v>131</v>
      </c>
    </row>
    <row r="41" spans="4:9" x14ac:dyDescent="0.15">
      <c r="I41" s="1" t="s">
        <v>132</v>
      </c>
    </row>
    <row r="45" spans="4:9" x14ac:dyDescent="0.15">
      <c r="D45" s="1"/>
    </row>
    <row r="46" spans="4:9" x14ac:dyDescent="0.15">
      <c r="D46" s="1"/>
    </row>
    <row r="49" spans="2:2" x14ac:dyDescent="0.15">
      <c r="B49" s="1"/>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le8"/>
  <dimension ref="B1:T70"/>
  <sheetViews>
    <sheetView showGridLines="0" topLeftCell="A4" workbookViewId="0">
      <selection activeCell="D47" sqref="D47"/>
    </sheetView>
  </sheetViews>
  <sheetFormatPr baseColWidth="10" defaultColWidth="10.83203125" defaultRowHeight="15" x14ac:dyDescent="0.2"/>
  <cols>
    <col min="1" max="2" width="1.83203125" style="59" customWidth="1"/>
    <col min="3" max="3" width="19.6640625" style="59" customWidth="1"/>
    <col min="4" max="4" width="20.33203125" style="59" customWidth="1"/>
    <col min="5" max="5" width="27.1640625" style="59" customWidth="1"/>
    <col min="6" max="6" width="23.5" style="59" customWidth="1"/>
    <col min="7" max="7" width="27.33203125" style="59" customWidth="1"/>
    <col min="8" max="8" width="21" style="59" customWidth="1"/>
    <col min="9" max="9" width="25" style="59" customWidth="1"/>
    <col min="10" max="10" width="16.33203125" style="59" customWidth="1"/>
    <col min="11" max="11" width="10.83203125" style="59" hidden="1" customWidth="1"/>
    <col min="12" max="12" width="17.6640625" style="59" customWidth="1"/>
    <col min="13" max="13" width="19.83203125" style="59" customWidth="1"/>
    <col min="14" max="14" width="23.5" style="59" customWidth="1"/>
    <col min="15" max="15" width="21.33203125" style="59" customWidth="1"/>
    <col min="16" max="16" width="21.5" style="59" customWidth="1"/>
    <col min="17" max="17" width="19.6640625" style="59" customWidth="1"/>
    <col min="18" max="18" width="18.6640625" style="59" customWidth="1"/>
    <col min="19" max="19" width="25.1640625" style="59" customWidth="1"/>
    <col min="20" max="20" width="5.6640625" style="59" customWidth="1"/>
    <col min="21" max="16384" width="10.83203125" style="59"/>
  </cols>
  <sheetData>
    <row r="1" spans="2:20" s="61" customFormat="1" ht="13" x14ac:dyDescent="0.15"/>
    <row r="2" spans="2:20" s="61" customFormat="1" ht="13" x14ac:dyDescent="0.15">
      <c r="B2" s="18"/>
      <c r="C2"/>
      <c r="D2"/>
      <c r="E2"/>
      <c r="F2"/>
      <c r="G2"/>
      <c r="H2"/>
      <c r="I2" s="18"/>
      <c r="J2" s="18"/>
      <c r="L2" s="18"/>
      <c r="M2" s="18"/>
      <c r="N2" s="18"/>
      <c r="O2" s="18"/>
      <c r="P2" s="18"/>
      <c r="Q2" s="18"/>
      <c r="R2" s="18"/>
      <c r="S2" s="18"/>
      <c r="T2" s="18"/>
    </row>
    <row r="3" spans="2:20" s="61" customFormat="1" ht="3" customHeight="1" x14ac:dyDescent="0.15">
      <c r="B3" s="18"/>
      <c r="C3" s="55"/>
      <c r="D3" s="55"/>
      <c r="E3" s="55"/>
      <c r="F3" s="55"/>
      <c r="G3" s="55"/>
      <c r="H3" s="55"/>
      <c r="I3" s="55"/>
      <c r="J3" s="55"/>
      <c r="K3" s="79"/>
      <c r="L3" s="55"/>
      <c r="M3" s="55"/>
      <c r="N3" s="55"/>
      <c r="O3" s="55"/>
      <c r="P3" s="55"/>
      <c r="Q3" s="55"/>
      <c r="R3" s="55"/>
      <c r="S3" s="55"/>
      <c r="T3" s="53"/>
    </row>
    <row r="4" spans="2:20" s="61" customFormat="1" ht="122" customHeight="1" x14ac:dyDescent="0.15">
      <c r="B4" s="18"/>
      <c r="C4" s="372"/>
      <c r="D4" s="374" t="s">
        <v>154</v>
      </c>
      <c r="E4" s="372"/>
      <c r="F4" s="372"/>
      <c r="G4" s="372"/>
      <c r="H4" s="372"/>
      <c r="I4" s="372"/>
      <c r="J4" s="53"/>
      <c r="K4" s="79"/>
      <c r="L4" s="53"/>
      <c r="M4" s="53"/>
      <c r="N4" s="53"/>
      <c r="O4" s="53"/>
      <c r="P4" s="53"/>
      <c r="Q4" s="53"/>
      <c r="R4" s="53"/>
      <c r="S4" s="53"/>
      <c r="T4" s="53"/>
    </row>
    <row r="5" spans="2:20" s="61" customFormat="1" ht="2" customHeight="1" x14ac:dyDescent="0.15">
      <c r="B5" s="18"/>
      <c r="C5" s="55"/>
      <c r="D5" s="55"/>
      <c r="E5" s="55"/>
      <c r="F5" s="55"/>
      <c r="G5" s="55"/>
      <c r="H5" s="55"/>
      <c r="I5" s="55"/>
      <c r="J5" s="55"/>
      <c r="K5" s="79"/>
      <c r="L5" s="55"/>
      <c r="M5" s="55"/>
      <c r="N5" s="55"/>
      <c r="O5" s="55"/>
      <c r="P5" s="55"/>
      <c r="Q5" s="55"/>
      <c r="R5" s="55"/>
      <c r="S5" s="55"/>
      <c r="T5" s="53"/>
    </row>
    <row r="6" spans="2:20" s="61" customFormat="1" ht="13" x14ac:dyDescent="0.15">
      <c r="B6" s="18"/>
      <c r="C6" s="18"/>
      <c r="D6" s="18"/>
      <c r="E6" s="18"/>
      <c r="F6" s="18"/>
      <c r="G6" s="18"/>
      <c r="H6" s="18"/>
      <c r="I6" s="18"/>
      <c r="J6" s="18"/>
      <c r="L6" s="18"/>
      <c r="M6" s="18"/>
      <c r="N6" s="18"/>
      <c r="O6" s="18"/>
      <c r="P6" s="18"/>
      <c r="Q6" s="18"/>
      <c r="R6" s="18"/>
      <c r="S6" s="18"/>
      <c r="T6" s="18"/>
    </row>
    <row r="7" spans="2:20" s="61" customFormat="1" ht="41" customHeight="1" x14ac:dyDescent="0.15">
      <c r="B7" s="18"/>
      <c r="C7" s="57" t="s">
        <v>92</v>
      </c>
      <c r="D7" s="56"/>
      <c r="E7" s="56"/>
      <c r="F7" s="56"/>
      <c r="G7" s="56"/>
      <c r="H7" s="56"/>
      <c r="I7" s="56"/>
      <c r="J7" s="56"/>
      <c r="K7" s="56"/>
      <c r="L7" s="56"/>
      <c r="M7" s="56"/>
      <c r="N7" s="56"/>
      <c r="O7" s="56"/>
      <c r="P7" s="56"/>
      <c r="Q7" s="56"/>
      <c r="R7" s="56"/>
      <c r="S7" s="56"/>
      <c r="T7" s="18"/>
    </row>
    <row r="8" spans="2:20" s="61" customFormat="1" ht="13" x14ac:dyDescent="0.15">
      <c r="B8" s="18"/>
      <c r="C8" s="18"/>
      <c r="D8" s="18"/>
      <c r="E8" s="18"/>
      <c r="F8" s="18"/>
      <c r="G8" s="18"/>
      <c r="H8" s="18"/>
      <c r="I8" s="18"/>
      <c r="J8" s="18"/>
      <c r="L8" s="18"/>
      <c r="M8" s="18"/>
      <c r="N8" s="18"/>
      <c r="O8" s="18"/>
      <c r="P8" s="18"/>
      <c r="Q8" s="18"/>
      <c r="R8" s="18"/>
      <c r="S8" s="18"/>
      <c r="T8" s="18"/>
    </row>
    <row r="9" spans="2:20" s="61" customFormat="1" ht="113" customHeight="1" x14ac:dyDescent="0.15">
      <c r="B9" s="18"/>
      <c r="C9" s="474" t="s">
        <v>285</v>
      </c>
      <c r="D9" s="474"/>
      <c r="E9" s="474"/>
      <c r="F9" s="474"/>
      <c r="G9" s="474"/>
      <c r="H9" s="474"/>
      <c r="I9" s="474"/>
      <c r="J9" s="474"/>
      <c r="K9" s="474"/>
      <c r="L9" s="474"/>
      <c r="M9" s="474"/>
      <c r="N9" s="474"/>
      <c r="O9" s="474"/>
      <c r="P9" s="474"/>
      <c r="Q9" s="474"/>
      <c r="R9" s="474"/>
      <c r="S9" s="474"/>
      <c r="T9" s="18"/>
    </row>
    <row r="10" spans="2:20" s="78" customFormat="1" ht="55" customHeight="1" x14ac:dyDescent="0.15">
      <c r="B10" s="52"/>
      <c r="C10" s="475" t="s">
        <v>278</v>
      </c>
      <c r="D10" s="475"/>
      <c r="E10" s="475"/>
      <c r="F10" s="475"/>
      <c r="G10" s="475"/>
      <c r="H10" s="475"/>
      <c r="I10" s="475"/>
      <c r="J10" s="51"/>
      <c r="K10" s="77"/>
      <c r="L10" s="51"/>
      <c r="M10" s="51"/>
      <c r="N10" s="51"/>
      <c r="O10" s="51"/>
      <c r="P10" s="51"/>
      <c r="Q10" s="51"/>
      <c r="R10" s="51"/>
      <c r="S10" s="51"/>
      <c r="T10" s="51"/>
    </row>
    <row r="11" spans="2:20" s="61" customFormat="1" ht="14" x14ac:dyDescent="0.15">
      <c r="B11" s="18"/>
      <c r="C11" s="18"/>
      <c r="D11" s="18"/>
      <c r="E11" s="18"/>
      <c r="F11" s="18"/>
      <c r="G11" s="18"/>
      <c r="H11" s="18"/>
      <c r="I11" s="18"/>
      <c r="J11" s="18"/>
      <c r="L11" s="18"/>
      <c r="M11" s="18"/>
      <c r="N11" s="476" t="s">
        <v>221</v>
      </c>
      <c r="O11" s="476"/>
      <c r="P11" s="18"/>
      <c r="Q11" s="18"/>
      <c r="R11" s="18"/>
      <c r="S11" s="18"/>
      <c r="T11" s="18"/>
    </row>
    <row r="12" spans="2:20" s="61" customFormat="1" ht="41" customHeight="1" x14ac:dyDescent="0.15">
      <c r="B12" s="18"/>
      <c r="C12" s="57" t="s">
        <v>155</v>
      </c>
      <c r="D12" s="56"/>
      <c r="E12" s="56"/>
      <c r="F12" s="56"/>
      <c r="G12" s="56"/>
      <c r="H12" s="56"/>
      <c r="I12" s="56"/>
      <c r="J12" s="18"/>
      <c r="L12" s="18"/>
      <c r="M12" s="18"/>
      <c r="N12" s="366"/>
      <c r="O12" s="366"/>
      <c r="P12" s="18"/>
      <c r="Q12" s="18"/>
      <c r="R12" s="18"/>
      <c r="S12" s="18"/>
      <c r="T12" s="18"/>
    </row>
    <row r="13" spans="2:20" s="61" customFormat="1" ht="35" customHeight="1" thickBot="1" x14ac:dyDescent="0.2">
      <c r="B13" s="18"/>
      <c r="C13" s="80"/>
      <c r="D13" s="74"/>
      <c r="E13" s="74"/>
      <c r="F13" s="74"/>
      <c r="G13" s="74"/>
      <c r="H13" s="74"/>
      <c r="I13" s="74"/>
      <c r="J13" s="74"/>
      <c r="K13" s="76"/>
      <c r="L13" s="74"/>
      <c r="M13" s="74"/>
      <c r="N13" s="313"/>
      <c r="O13" s="365"/>
      <c r="P13" s="74"/>
      <c r="Q13" s="74"/>
      <c r="R13" s="74"/>
      <c r="S13" s="74"/>
      <c r="T13" s="74"/>
    </row>
    <row r="14" spans="2:20" ht="32" customHeight="1" thickBot="1" x14ac:dyDescent="0.25">
      <c r="B14" s="63"/>
      <c r="C14" s="436" t="s">
        <v>99</v>
      </c>
      <c r="D14" s="436"/>
      <c r="E14" s="436"/>
      <c r="F14" s="437">
        <f>'Info fournisseurs'!H17</f>
        <v>0</v>
      </c>
      <c r="G14" s="437"/>
      <c r="H14" s="437"/>
      <c r="I14" s="437"/>
      <c r="J14" s="63"/>
      <c r="L14" s="63"/>
      <c r="M14" s="63"/>
      <c r="N14" s="213"/>
      <c r="O14" s="213"/>
      <c r="P14" s="63"/>
      <c r="Q14" s="63"/>
      <c r="R14" s="63"/>
      <c r="S14" s="63"/>
      <c r="T14" s="63"/>
    </row>
    <row r="15" spans="2:20" ht="32" customHeight="1" thickBot="1" x14ac:dyDescent="0.25">
      <c r="B15" s="63"/>
      <c r="C15" s="435" t="s">
        <v>100</v>
      </c>
      <c r="D15" s="435"/>
      <c r="E15" s="435"/>
      <c r="F15" s="458"/>
      <c r="G15" s="458"/>
      <c r="H15" s="458"/>
      <c r="I15" s="458"/>
      <c r="J15" s="34"/>
      <c r="K15" s="60"/>
      <c r="L15" s="213"/>
      <c r="M15" s="213"/>
      <c r="N15" s="366"/>
      <c r="O15" s="366"/>
      <c r="P15" s="213"/>
      <c r="Q15" s="213"/>
      <c r="R15" s="63"/>
      <c r="S15" s="63"/>
      <c r="T15" s="63"/>
    </row>
    <row r="16" spans="2:20" ht="32" customHeight="1" thickBot="1" x14ac:dyDescent="0.25">
      <c r="B16" s="63"/>
      <c r="C16" s="435" t="s">
        <v>101</v>
      </c>
      <c r="D16" s="435"/>
      <c r="E16" s="435"/>
      <c r="F16" s="459"/>
      <c r="G16" s="459"/>
      <c r="H16" s="459"/>
      <c r="I16" s="459"/>
      <c r="J16" s="34"/>
      <c r="K16" s="60"/>
      <c r="L16" s="213"/>
      <c r="M16" s="213"/>
      <c r="N16" s="313"/>
      <c r="O16" s="295"/>
      <c r="P16" s="213"/>
      <c r="Q16" s="213"/>
      <c r="R16" s="63"/>
      <c r="S16" s="63"/>
      <c r="T16" s="63"/>
    </row>
    <row r="17" spans="2:20" s="64" customFormat="1" ht="22" customHeight="1" x14ac:dyDescent="0.2">
      <c r="B17" s="73"/>
      <c r="C17" s="65"/>
      <c r="D17" s="65"/>
      <c r="E17" s="65"/>
      <c r="F17" s="65"/>
      <c r="G17" s="65"/>
      <c r="H17" s="65"/>
      <c r="I17" s="65"/>
      <c r="J17" s="73"/>
      <c r="L17" s="73"/>
      <c r="M17" s="73"/>
      <c r="N17" s="73"/>
      <c r="O17" s="73"/>
      <c r="P17" s="73"/>
      <c r="Q17" s="73"/>
      <c r="R17" s="73"/>
      <c r="S17" s="73"/>
      <c r="T17" s="73"/>
    </row>
    <row r="18" spans="2:20" s="64" customFormat="1" ht="22" customHeight="1" x14ac:dyDescent="0.2">
      <c r="B18" s="73"/>
      <c r="C18" s="65"/>
      <c r="D18" s="65"/>
      <c r="E18" s="65"/>
      <c r="F18" s="65"/>
      <c r="G18" s="65"/>
      <c r="H18" s="65"/>
      <c r="I18" s="65"/>
      <c r="J18" s="73"/>
      <c r="L18" s="73"/>
      <c r="M18" s="73"/>
      <c r="N18" s="73"/>
      <c r="O18" s="73"/>
      <c r="P18" s="73"/>
      <c r="Q18" s="73"/>
      <c r="R18" s="73"/>
      <c r="S18" s="73"/>
      <c r="T18" s="73"/>
    </row>
    <row r="19" spans="2:20" s="64" customFormat="1" ht="22" customHeight="1" x14ac:dyDescent="0.2">
      <c r="B19" s="73"/>
      <c r="C19" s="433" t="s">
        <v>268</v>
      </c>
      <c r="D19" s="433"/>
      <c r="E19" s="433"/>
      <c r="F19" s="433"/>
      <c r="G19" s="433"/>
      <c r="H19" s="433"/>
      <c r="I19" s="433"/>
      <c r="J19" s="433"/>
      <c r="K19" s="433"/>
      <c r="L19" s="433"/>
      <c r="M19" s="433"/>
      <c r="N19" s="433"/>
      <c r="O19" s="73"/>
      <c r="P19" s="73"/>
      <c r="Q19" s="73"/>
      <c r="R19" s="73"/>
      <c r="S19" s="73"/>
      <c r="T19" s="73"/>
    </row>
    <row r="20" spans="2:20" s="64" customFormat="1" ht="22" customHeight="1" x14ac:dyDescent="0.2">
      <c r="B20" s="73"/>
      <c r="C20" s="439" t="s">
        <v>267</v>
      </c>
      <c r="D20" s="439"/>
      <c r="E20" s="439"/>
      <c r="F20" s="439"/>
      <c r="G20" s="439"/>
      <c r="H20" s="439"/>
      <c r="I20" s="439"/>
      <c r="J20" s="439"/>
      <c r="K20" s="439"/>
      <c r="L20" s="439"/>
      <c r="M20" s="73"/>
      <c r="N20" s="73"/>
      <c r="O20" s="73"/>
      <c r="P20" s="73"/>
      <c r="Q20" s="73"/>
      <c r="R20" s="73"/>
      <c r="S20" s="73"/>
      <c r="T20" s="73"/>
    </row>
    <row r="21" spans="2:20" s="64" customFormat="1" ht="22" customHeight="1" x14ac:dyDescent="0.2">
      <c r="B21" s="73"/>
      <c r="C21" s="65"/>
      <c r="D21" s="65"/>
      <c r="E21" s="65"/>
      <c r="F21" s="65"/>
      <c r="G21" s="65"/>
      <c r="H21" s="65"/>
      <c r="I21" s="65"/>
      <c r="J21" s="73"/>
      <c r="L21" s="73"/>
      <c r="M21" s="73"/>
      <c r="N21" s="73"/>
      <c r="O21" s="73"/>
      <c r="P21" s="73"/>
      <c r="Q21" s="73"/>
      <c r="R21" s="73"/>
      <c r="S21" s="73"/>
      <c r="T21" s="73"/>
    </row>
    <row r="22" spans="2:20" s="62" customFormat="1" ht="33" customHeight="1" thickBot="1" x14ac:dyDescent="0.25">
      <c r="B22" s="71"/>
      <c r="C22" s="445" t="s">
        <v>201</v>
      </c>
      <c r="D22" s="445"/>
      <c r="E22" s="445"/>
      <c r="F22" s="445"/>
      <c r="G22" s="445"/>
      <c r="H22" s="188"/>
      <c r="I22" s="460" t="s">
        <v>216</v>
      </c>
      <c r="J22" s="460"/>
      <c r="K22" s="460"/>
      <c r="L22" s="460"/>
      <c r="M22" s="460"/>
      <c r="N22" s="460"/>
      <c r="O22" s="71"/>
      <c r="P22" s="71"/>
      <c r="Q22" s="71"/>
      <c r="R22" s="71"/>
      <c r="S22" s="71"/>
      <c r="T22" s="71"/>
    </row>
    <row r="23" spans="2:20" ht="33" customHeight="1" thickBot="1" x14ac:dyDescent="0.25">
      <c r="B23" s="63"/>
      <c r="C23" s="158" t="s">
        <v>25</v>
      </c>
      <c r="D23" s="159" t="s">
        <v>107</v>
      </c>
      <c r="E23" s="312" t="s">
        <v>219</v>
      </c>
      <c r="F23" s="159" t="s">
        <v>220</v>
      </c>
      <c r="G23" s="170" t="s">
        <v>218</v>
      </c>
      <c r="H23" s="63"/>
      <c r="I23" s="269" t="s">
        <v>250</v>
      </c>
      <c r="J23" s="258" t="s">
        <v>248</v>
      </c>
      <c r="K23" s="268" t="s">
        <v>219</v>
      </c>
      <c r="L23" s="257" t="s">
        <v>219</v>
      </c>
      <c r="M23" s="285" t="s">
        <v>220</v>
      </c>
      <c r="N23" s="289" t="s">
        <v>218</v>
      </c>
      <c r="O23" s="213"/>
      <c r="P23" s="213"/>
      <c r="Q23" s="213"/>
      <c r="R23" s="63"/>
      <c r="S23" s="63"/>
      <c r="T23" s="63"/>
    </row>
    <row r="24" spans="2:20" ht="16" thickBot="1" x14ac:dyDescent="0.25">
      <c r="B24" s="63"/>
      <c r="C24" s="160" t="s">
        <v>64</v>
      </c>
      <c r="D24" s="164"/>
      <c r="E24" s="173"/>
      <c r="F24" s="173"/>
      <c r="G24" s="344"/>
      <c r="H24" s="63"/>
      <c r="I24" s="160" t="s">
        <v>203</v>
      </c>
      <c r="J24" s="259"/>
      <c r="K24" s="260"/>
      <c r="L24" s="173"/>
      <c r="M24" s="260"/>
      <c r="N24" s="346"/>
      <c r="O24" s="213"/>
      <c r="P24" s="213"/>
      <c r="Q24" s="213"/>
      <c r="R24" s="63"/>
      <c r="S24" s="63"/>
      <c r="T24" s="63"/>
    </row>
    <row r="25" spans="2:20" ht="16" thickBot="1" x14ac:dyDescent="0.25">
      <c r="B25" s="63"/>
      <c r="C25" s="160" t="s">
        <v>65</v>
      </c>
      <c r="D25" s="166"/>
      <c r="E25" s="173"/>
      <c r="F25" s="173"/>
      <c r="G25" s="344"/>
      <c r="H25" s="63"/>
      <c r="I25" s="160" t="s">
        <v>204</v>
      </c>
      <c r="J25" s="259"/>
      <c r="K25" s="260"/>
      <c r="L25" s="173"/>
      <c r="M25" s="260"/>
      <c r="N25" s="346"/>
      <c r="O25" s="213"/>
      <c r="P25" s="213"/>
      <c r="Q25" s="213"/>
      <c r="R25" s="63"/>
      <c r="S25" s="63"/>
      <c r="T25" s="63"/>
    </row>
    <row r="26" spans="2:20" ht="16" thickBot="1" x14ac:dyDescent="0.25">
      <c r="B26" s="63"/>
      <c r="C26" s="160" t="s">
        <v>66</v>
      </c>
      <c r="D26" s="166"/>
      <c r="E26" s="173"/>
      <c r="F26" s="173"/>
      <c r="G26" s="344"/>
      <c r="H26" s="63"/>
      <c r="I26" s="160" t="s">
        <v>205</v>
      </c>
      <c r="J26" s="259"/>
      <c r="K26" s="260"/>
      <c r="L26" s="173"/>
      <c r="M26" s="260"/>
      <c r="N26" s="346"/>
      <c r="O26" s="213"/>
      <c r="P26" s="213"/>
      <c r="Q26" s="213"/>
      <c r="R26" s="63"/>
      <c r="S26" s="63"/>
      <c r="T26" s="63"/>
    </row>
    <row r="27" spans="2:20" ht="16" thickBot="1" x14ac:dyDescent="0.25">
      <c r="B27" s="63"/>
      <c r="C27" s="160" t="s">
        <v>67</v>
      </c>
      <c r="D27" s="166"/>
      <c r="E27" s="173"/>
      <c r="F27" s="173"/>
      <c r="G27" s="344"/>
      <c r="H27" s="63"/>
      <c r="I27" s="160" t="s">
        <v>206</v>
      </c>
      <c r="J27" s="259"/>
      <c r="K27" s="260"/>
      <c r="L27" s="173"/>
      <c r="M27" s="260"/>
      <c r="N27" s="346"/>
      <c r="O27" s="213"/>
      <c r="P27" s="213"/>
      <c r="Q27" s="213"/>
      <c r="R27" s="63"/>
      <c r="S27" s="63"/>
      <c r="T27" s="63"/>
    </row>
    <row r="28" spans="2:20" ht="16" thickBot="1" x14ac:dyDescent="0.25">
      <c r="B28" s="63"/>
      <c r="C28" s="160" t="s">
        <v>68</v>
      </c>
      <c r="D28" s="166"/>
      <c r="E28" s="173"/>
      <c r="F28" s="173"/>
      <c r="G28" s="344"/>
      <c r="H28" s="63"/>
      <c r="I28" s="160" t="s">
        <v>207</v>
      </c>
      <c r="J28" s="259"/>
      <c r="K28" s="260"/>
      <c r="L28" s="173"/>
      <c r="M28" s="260"/>
      <c r="N28" s="346"/>
      <c r="O28" s="213"/>
      <c r="P28" s="213"/>
      <c r="Q28" s="213"/>
      <c r="R28" s="63"/>
      <c r="S28" s="63"/>
      <c r="T28" s="63"/>
    </row>
    <row r="29" spans="2:20" ht="16" thickBot="1" x14ac:dyDescent="0.25">
      <c r="B29" s="63"/>
      <c r="C29" s="160" t="s">
        <v>69</v>
      </c>
      <c r="D29" s="166"/>
      <c r="E29" s="173"/>
      <c r="F29" s="173"/>
      <c r="G29" s="344"/>
      <c r="H29" s="63"/>
      <c r="I29" s="160" t="s">
        <v>208</v>
      </c>
      <c r="J29" s="259"/>
      <c r="K29" s="260"/>
      <c r="L29" s="173"/>
      <c r="M29" s="260"/>
      <c r="N29" s="346"/>
      <c r="O29" s="213"/>
      <c r="P29" s="213"/>
      <c r="Q29" s="213"/>
      <c r="R29" s="63"/>
      <c r="S29" s="63"/>
      <c r="T29" s="63"/>
    </row>
    <row r="30" spans="2:20" ht="16" thickBot="1" x14ac:dyDescent="0.25">
      <c r="B30" s="63"/>
      <c r="C30" s="161" t="s">
        <v>70</v>
      </c>
      <c r="D30" s="166"/>
      <c r="E30" s="173"/>
      <c r="F30" s="173"/>
      <c r="G30" s="344"/>
      <c r="H30" s="63"/>
      <c r="I30" s="160" t="s">
        <v>209</v>
      </c>
      <c r="J30" s="259"/>
      <c r="K30" s="260"/>
      <c r="L30" s="173"/>
      <c r="M30" s="260"/>
      <c r="N30" s="346"/>
      <c r="O30" s="213"/>
      <c r="P30" s="213"/>
      <c r="Q30" s="213"/>
      <c r="R30" s="63"/>
      <c r="S30" s="63"/>
      <c r="T30" s="63"/>
    </row>
    <row r="31" spans="2:20" ht="16" thickBot="1" x14ac:dyDescent="0.25">
      <c r="B31" s="63"/>
      <c r="C31" s="160" t="s">
        <v>71</v>
      </c>
      <c r="D31" s="166"/>
      <c r="E31" s="173"/>
      <c r="F31" s="173"/>
      <c r="G31" s="344"/>
      <c r="H31" s="63"/>
      <c r="I31" s="160" t="s">
        <v>210</v>
      </c>
      <c r="J31" s="259"/>
      <c r="K31" s="260"/>
      <c r="L31" s="173"/>
      <c r="M31" s="260"/>
      <c r="N31" s="346"/>
      <c r="O31" s="213"/>
      <c r="P31" s="213"/>
      <c r="Q31" s="213"/>
      <c r="R31" s="63"/>
      <c r="S31" s="63"/>
      <c r="T31" s="63"/>
    </row>
    <row r="32" spans="2:20" ht="16" thickBot="1" x14ac:dyDescent="0.25">
      <c r="B32" s="63"/>
      <c r="C32" s="160" t="s">
        <v>72</v>
      </c>
      <c r="D32" s="167"/>
      <c r="E32" s="174"/>
      <c r="F32" s="174"/>
      <c r="G32" s="345"/>
      <c r="H32" s="63"/>
      <c r="I32" s="160" t="s">
        <v>211</v>
      </c>
      <c r="J32" s="259"/>
      <c r="K32" s="260"/>
      <c r="L32" s="174"/>
      <c r="M32" s="260"/>
      <c r="N32" s="346"/>
      <c r="O32" s="213"/>
      <c r="P32" s="213"/>
      <c r="Q32" s="213"/>
      <c r="R32" s="63"/>
      <c r="S32" s="63"/>
      <c r="T32" s="63"/>
    </row>
    <row r="33" spans="2:20" ht="16" thickBot="1" x14ac:dyDescent="0.25">
      <c r="B33" s="63"/>
      <c r="C33" s="160" t="s">
        <v>73</v>
      </c>
      <c r="D33" s="166"/>
      <c r="E33" s="173"/>
      <c r="F33" s="173"/>
      <c r="G33" s="344"/>
      <c r="H33" s="63"/>
      <c r="I33" s="160" t="s">
        <v>212</v>
      </c>
      <c r="J33" s="261"/>
      <c r="K33" s="262"/>
      <c r="L33" s="173"/>
      <c r="M33" s="262"/>
      <c r="N33" s="347"/>
      <c r="O33" s="213"/>
      <c r="P33" s="213"/>
      <c r="Q33" s="213"/>
      <c r="R33" s="63"/>
      <c r="S33" s="63"/>
      <c r="T33" s="63"/>
    </row>
    <row r="34" spans="2:20" ht="16" thickBot="1" x14ac:dyDescent="0.25">
      <c r="B34" s="63"/>
      <c r="C34" s="160" t="s">
        <v>74</v>
      </c>
      <c r="D34" s="166"/>
      <c r="E34" s="173"/>
      <c r="F34" s="173"/>
      <c r="G34" s="344"/>
      <c r="H34" s="63"/>
      <c r="I34" s="160" t="s">
        <v>213</v>
      </c>
      <c r="J34" s="259"/>
      <c r="K34" s="260"/>
      <c r="L34" s="173"/>
      <c r="M34" s="260"/>
      <c r="N34" s="346"/>
      <c r="O34" s="213"/>
      <c r="P34" s="213"/>
      <c r="Q34" s="213"/>
      <c r="R34" s="63"/>
      <c r="S34" s="63"/>
      <c r="T34" s="63"/>
    </row>
    <row r="35" spans="2:20" ht="16" thickBot="1" x14ac:dyDescent="0.25">
      <c r="B35" s="63"/>
      <c r="C35" s="160" t="s">
        <v>75</v>
      </c>
      <c r="D35" s="166"/>
      <c r="E35" s="173"/>
      <c r="F35" s="173"/>
      <c r="G35" s="344"/>
      <c r="H35" s="63"/>
      <c r="I35" s="160" t="s">
        <v>214</v>
      </c>
      <c r="J35" s="259"/>
      <c r="K35" s="260"/>
      <c r="L35" s="173"/>
      <c r="M35" s="260"/>
      <c r="N35" s="346"/>
      <c r="O35" s="213"/>
      <c r="P35" s="213"/>
      <c r="Q35" s="213"/>
      <c r="R35" s="63"/>
      <c r="S35" s="63"/>
      <c r="T35" s="63"/>
    </row>
    <row r="36" spans="2:20" ht="16" thickBot="1" x14ac:dyDescent="0.25">
      <c r="B36" s="63"/>
      <c r="C36" s="158" t="s">
        <v>104</v>
      </c>
      <c r="D36" s="162">
        <f>SUM(D24:D35)</f>
        <v>0</v>
      </c>
      <c r="E36" s="169">
        <f>SUM(E24:E35)</f>
        <v>0</v>
      </c>
      <c r="F36" s="163">
        <f>SUM(F24:F35)</f>
        <v>0</v>
      </c>
      <c r="G36" s="221"/>
      <c r="H36" s="63"/>
      <c r="I36" s="160" t="s">
        <v>215</v>
      </c>
      <c r="J36" s="259"/>
      <c r="K36" s="260"/>
      <c r="L36" s="173"/>
      <c r="M36" s="260"/>
      <c r="N36" s="197"/>
      <c r="O36" s="213"/>
      <c r="P36" s="213"/>
      <c r="Q36" s="213"/>
      <c r="R36" s="63"/>
      <c r="S36" s="63"/>
      <c r="T36" s="63"/>
    </row>
    <row r="37" spans="2:20" ht="24" customHeight="1" thickBot="1" x14ac:dyDescent="0.25">
      <c r="B37" s="63"/>
      <c r="C37" s="455"/>
      <c r="D37" s="455"/>
      <c r="E37" s="455"/>
      <c r="F37" s="35"/>
      <c r="G37" s="35"/>
      <c r="H37" s="195"/>
      <c r="I37" s="263" t="s">
        <v>104</v>
      </c>
      <c r="J37" s="264">
        <f>SUM(J24:J36)</f>
        <v>0</v>
      </c>
      <c r="K37" s="265" t="s">
        <v>249</v>
      </c>
      <c r="L37" s="169">
        <f>SUM(L24:L36)</f>
        <v>0</v>
      </c>
      <c r="M37" s="266">
        <f>SUM(M24:M36)</f>
        <v>0</v>
      </c>
      <c r="N37" s="267"/>
      <c r="O37" s="213"/>
      <c r="P37" s="213"/>
      <c r="Q37" s="213"/>
      <c r="R37" s="63"/>
      <c r="S37" s="63"/>
      <c r="T37" s="63"/>
    </row>
    <row r="38" spans="2:20" ht="24" customHeight="1" x14ac:dyDescent="0.2">
      <c r="B38" s="63"/>
      <c r="C38" s="212"/>
      <c r="D38" s="212"/>
      <c r="E38" s="212"/>
      <c r="F38" s="213"/>
      <c r="G38" s="213"/>
      <c r="H38" s="195"/>
      <c r="I38" s="271"/>
      <c r="J38" s="272"/>
      <c r="K38" s="273"/>
      <c r="L38" s="274"/>
      <c r="M38" s="273"/>
      <c r="N38" s="270"/>
      <c r="O38" s="213"/>
      <c r="P38" s="213"/>
      <c r="Q38" s="213"/>
      <c r="R38" s="63"/>
      <c r="S38" s="63"/>
      <c r="T38" s="63"/>
    </row>
    <row r="39" spans="2:20" ht="24" customHeight="1" x14ac:dyDescent="0.2">
      <c r="B39" s="63"/>
      <c r="C39" s="212"/>
      <c r="D39" s="212"/>
      <c r="E39" s="212"/>
      <c r="F39" s="213"/>
      <c r="G39" s="213"/>
      <c r="H39" s="195"/>
      <c r="I39" s="271"/>
      <c r="J39" s="272"/>
      <c r="K39" s="273"/>
      <c r="L39" s="274"/>
      <c r="M39" s="273"/>
      <c r="N39" s="270"/>
      <c r="O39" s="213"/>
      <c r="P39" s="213"/>
      <c r="Q39" s="213"/>
      <c r="R39" s="63"/>
      <c r="S39" s="63"/>
      <c r="T39" s="63"/>
    </row>
    <row r="40" spans="2:20" ht="24" customHeight="1" x14ac:dyDescent="0.2">
      <c r="B40" s="63"/>
      <c r="C40" s="433" t="s">
        <v>272</v>
      </c>
      <c r="D40" s="433"/>
      <c r="E40" s="433"/>
      <c r="F40" s="433"/>
      <c r="G40" s="433"/>
      <c r="H40" s="433"/>
      <c r="I40" s="433"/>
      <c r="J40" s="433"/>
      <c r="K40" s="433"/>
      <c r="L40" s="433"/>
      <c r="M40" s="433"/>
      <c r="N40" s="433"/>
      <c r="O40" s="368"/>
      <c r="P40" s="368"/>
      <c r="Q40" s="368"/>
      <c r="R40" s="368"/>
      <c r="S40" s="368"/>
      <c r="T40" s="63"/>
    </row>
    <row r="41" spans="2:20" ht="24" customHeight="1" x14ac:dyDescent="0.2">
      <c r="B41" s="63"/>
      <c r="C41" s="446" t="s">
        <v>286</v>
      </c>
      <c r="D41" s="446"/>
      <c r="E41" s="446"/>
      <c r="F41" s="446"/>
      <c r="G41" s="446"/>
      <c r="H41" s="446"/>
      <c r="I41" s="446"/>
      <c r="J41" s="446"/>
      <c r="K41" s="446"/>
      <c r="L41" s="446"/>
      <c r="M41" s="446"/>
      <c r="N41" s="446"/>
      <c r="O41" s="446"/>
      <c r="P41" s="446"/>
      <c r="Q41" s="446"/>
      <c r="R41" s="446"/>
      <c r="S41" s="63"/>
      <c r="T41" s="63"/>
    </row>
    <row r="42" spans="2:20" ht="81" customHeight="1" x14ac:dyDescent="0.2">
      <c r="B42" s="63"/>
      <c r="C42" s="446"/>
      <c r="D42" s="446"/>
      <c r="E42" s="446"/>
      <c r="F42" s="446"/>
      <c r="G42" s="446"/>
      <c r="H42" s="446"/>
      <c r="I42" s="446"/>
      <c r="J42" s="446"/>
      <c r="K42" s="446"/>
      <c r="L42" s="446"/>
      <c r="M42" s="446"/>
      <c r="N42" s="446"/>
      <c r="O42" s="446"/>
      <c r="P42" s="446"/>
      <c r="Q42" s="446"/>
      <c r="R42" s="446"/>
      <c r="S42" s="63"/>
      <c r="T42" s="63"/>
    </row>
    <row r="43" spans="2:20" ht="24" customHeight="1" x14ac:dyDescent="0.2">
      <c r="B43" s="63"/>
      <c r="C43" s="358"/>
      <c r="D43" s="358"/>
      <c r="E43" s="358"/>
      <c r="F43" s="213"/>
      <c r="G43" s="213"/>
      <c r="H43" s="195"/>
      <c r="I43" s="271"/>
      <c r="J43" s="272"/>
      <c r="K43" s="273"/>
      <c r="L43" s="274"/>
      <c r="M43" s="273"/>
      <c r="N43" s="270"/>
      <c r="O43" s="213"/>
      <c r="P43" s="213"/>
      <c r="Q43" s="213"/>
      <c r="R43" s="63"/>
      <c r="S43" s="63"/>
      <c r="T43" s="63"/>
    </row>
    <row r="44" spans="2:20" ht="24" customHeight="1" x14ac:dyDescent="0.2">
      <c r="B44" s="63"/>
      <c r="C44" s="457" t="s">
        <v>221</v>
      </c>
      <c r="D44" s="457"/>
      <c r="E44" s="358"/>
      <c r="F44" s="440" t="s">
        <v>230</v>
      </c>
      <c r="G44" s="440"/>
      <c r="H44" s="195"/>
      <c r="I44" s="271"/>
      <c r="J44" s="272"/>
      <c r="K44" s="273"/>
      <c r="L44" s="274"/>
      <c r="M44" s="457" t="s">
        <v>221</v>
      </c>
      <c r="N44" s="457"/>
      <c r="O44" s="213"/>
      <c r="P44" s="213"/>
      <c r="Q44" s="213"/>
      <c r="R44" s="63"/>
      <c r="S44" s="63"/>
      <c r="T44" s="63"/>
    </row>
    <row r="45" spans="2:20" ht="22" customHeight="1" thickBot="1" x14ac:dyDescent="0.25">
      <c r="B45" s="63"/>
      <c r="C45" s="256" t="s">
        <v>245</v>
      </c>
      <c r="D45" s="256" t="s">
        <v>246</v>
      </c>
      <c r="E45" s="358"/>
      <c r="F45" s="449" t="s">
        <v>231</v>
      </c>
      <c r="G45" s="449"/>
      <c r="H45" s="195"/>
      <c r="I45" s="271"/>
      <c r="J45" s="272"/>
      <c r="K45" s="273"/>
      <c r="L45" s="274"/>
      <c r="M45" s="256" t="s">
        <v>245</v>
      </c>
      <c r="N45" s="256" t="s">
        <v>246</v>
      </c>
      <c r="O45" s="213"/>
      <c r="P45" s="213"/>
      <c r="Q45" s="213"/>
      <c r="R45" s="63"/>
      <c r="S45" s="63"/>
      <c r="T45" s="63"/>
    </row>
    <row r="46" spans="2:20" ht="25" customHeight="1" x14ac:dyDescent="0.2">
      <c r="B46" s="63"/>
      <c r="C46" s="203"/>
      <c r="D46" s="321">
        <f>C46/1000</f>
        <v>0</v>
      </c>
      <c r="E46" s="358"/>
      <c r="F46" s="213"/>
      <c r="G46" s="213"/>
      <c r="H46" s="195"/>
      <c r="I46" s="271"/>
      <c r="J46" s="272"/>
      <c r="K46" s="273"/>
      <c r="L46" s="274"/>
      <c r="M46" s="203"/>
      <c r="N46" s="321">
        <f>M46/1000</f>
        <v>0</v>
      </c>
      <c r="O46" s="213"/>
      <c r="P46" s="213"/>
      <c r="Q46" s="213"/>
      <c r="R46" s="63"/>
      <c r="S46" s="63"/>
      <c r="T46" s="63"/>
    </row>
    <row r="47" spans="2:20" ht="25" customHeight="1" x14ac:dyDescent="0.2">
      <c r="B47" s="63"/>
      <c r="C47" s="359"/>
      <c r="D47" s="359"/>
      <c r="E47" s="358"/>
      <c r="F47" s="213"/>
      <c r="G47" s="213"/>
      <c r="H47" s="195"/>
      <c r="I47" s="271"/>
      <c r="J47" s="272"/>
      <c r="K47" s="273"/>
      <c r="L47" s="274"/>
      <c r="M47" s="397"/>
      <c r="N47" s="397"/>
      <c r="O47" s="213"/>
      <c r="P47" s="213"/>
      <c r="Q47" s="213"/>
      <c r="R47" s="63"/>
      <c r="S47" s="63"/>
      <c r="T47" s="63"/>
    </row>
    <row r="48" spans="2:20" ht="20" customHeight="1" thickBot="1" x14ac:dyDescent="0.25">
      <c r="B48" s="63"/>
      <c r="C48" s="256" t="s">
        <v>247</v>
      </c>
      <c r="D48" s="256" t="s">
        <v>246</v>
      </c>
      <c r="E48" s="358"/>
      <c r="F48" s="213"/>
      <c r="G48" s="213"/>
      <c r="H48" s="195"/>
      <c r="I48" s="271"/>
      <c r="J48" s="272"/>
      <c r="K48" s="273"/>
      <c r="L48" s="274"/>
      <c r="M48" s="256" t="s">
        <v>247</v>
      </c>
      <c r="N48" s="256" t="s">
        <v>246</v>
      </c>
      <c r="O48" s="213"/>
      <c r="P48" s="213"/>
      <c r="Q48" s="213"/>
      <c r="R48" s="63"/>
      <c r="S48" s="63"/>
      <c r="T48" s="63"/>
    </row>
    <row r="49" spans="2:20" ht="24" customHeight="1" x14ac:dyDescent="0.2">
      <c r="B49" s="63"/>
      <c r="C49" s="203"/>
      <c r="D49" s="202">
        <f>C49*0.764555</f>
        <v>0</v>
      </c>
      <c r="E49" s="358"/>
      <c r="F49" s="213"/>
      <c r="G49" s="213"/>
      <c r="H49" s="195"/>
      <c r="I49" s="271"/>
      <c r="J49" s="272"/>
      <c r="K49" s="273"/>
      <c r="L49" s="274"/>
      <c r="M49" s="203"/>
      <c r="N49" s="202">
        <f>M49*0.764555</f>
        <v>0</v>
      </c>
      <c r="O49" s="213"/>
      <c r="P49" s="213"/>
      <c r="Q49" s="213"/>
      <c r="R49" s="63"/>
      <c r="S49" s="63"/>
      <c r="T49" s="63"/>
    </row>
    <row r="50" spans="2:20" ht="24" customHeight="1" x14ac:dyDescent="0.2">
      <c r="B50" s="63"/>
      <c r="C50" s="313"/>
      <c r="D50" s="363"/>
      <c r="E50" s="358"/>
      <c r="F50" s="213"/>
      <c r="G50" s="213"/>
      <c r="H50" s="195"/>
      <c r="I50" s="271"/>
      <c r="J50" s="272"/>
      <c r="K50" s="273"/>
      <c r="L50" s="274"/>
      <c r="M50" s="273"/>
      <c r="N50" s="270"/>
      <c r="O50" s="213"/>
      <c r="P50" s="213"/>
      <c r="Q50" s="213"/>
      <c r="R50" s="63"/>
      <c r="S50" s="63"/>
      <c r="T50" s="63"/>
    </row>
    <row r="51" spans="2:20" ht="33" customHeight="1" x14ac:dyDescent="0.2">
      <c r="B51" s="63"/>
      <c r="C51" s="450" t="s">
        <v>202</v>
      </c>
      <c r="D51" s="450"/>
      <c r="E51" s="450"/>
      <c r="F51" s="450"/>
      <c r="G51" s="450"/>
      <c r="H51" s="195"/>
      <c r="I51" s="35"/>
      <c r="J51" s="35"/>
      <c r="K51" s="60"/>
      <c r="L51" s="213"/>
      <c r="M51" s="450" t="s">
        <v>217</v>
      </c>
      <c r="N51" s="450"/>
      <c r="O51" s="450"/>
      <c r="P51" s="450"/>
      <c r="Q51" s="450"/>
      <c r="R51" s="195"/>
      <c r="S51" s="213"/>
      <c r="T51" s="63"/>
    </row>
    <row r="52" spans="2:20" ht="5" customHeight="1" x14ac:dyDescent="0.2">
      <c r="B52" s="63"/>
      <c r="C52" s="27"/>
      <c r="D52" s="27"/>
      <c r="E52" s="50"/>
      <c r="F52" s="50"/>
      <c r="G52" s="175"/>
      <c r="H52" s="195"/>
      <c r="I52" s="35"/>
      <c r="J52" s="35"/>
      <c r="K52" s="60"/>
      <c r="L52" s="213"/>
      <c r="M52" s="27"/>
      <c r="N52" s="27"/>
      <c r="O52" s="50"/>
      <c r="P52" s="50"/>
      <c r="Q52" s="175"/>
      <c r="R52" s="195"/>
      <c r="S52" s="213"/>
      <c r="T52" s="63"/>
    </row>
    <row r="53" spans="2:20" ht="19" x14ac:dyDescent="0.2">
      <c r="B53" s="63"/>
      <c r="C53" s="451" t="s">
        <v>108</v>
      </c>
      <c r="D53" s="451"/>
      <c r="E53" s="451"/>
      <c r="F53" s="451"/>
      <c r="G53" s="303">
        <f>SUM(D46+D49)</f>
        <v>0</v>
      </c>
      <c r="H53" s="195"/>
      <c r="I53" s="35"/>
      <c r="J53" s="35"/>
      <c r="K53" s="60"/>
      <c r="L53" s="213"/>
      <c r="M53" s="451" t="s">
        <v>238</v>
      </c>
      <c r="N53" s="451"/>
      <c r="O53" s="451"/>
      <c r="P53" s="451"/>
      <c r="Q53" s="303">
        <f>SUM(N46+N49)</f>
        <v>0</v>
      </c>
      <c r="R53" s="195"/>
      <c r="S53" s="213"/>
      <c r="T53" s="63"/>
    </row>
    <row r="54" spans="2:20" ht="5" customHeight="1" thickBot="1" x14ac:dyDescent="0.25">
      <c r="B54" s="63"/>
      <c r="C54" s="27"/>
      <c r="D54" s="27"/>
      <c r="E54" s="50"/>
      <c r="F54" s="50"/>
      <c r="G54" s="35"/>
      <c r="H54" s="195"/>
      <c r="I54" s="35"/>
      <c r="J54" s="35"/>
      <c r="K54" s="60"/>
      <c r="L54" s="213"/>
      <c r="M54" s="27"/>
      <c r="N54" s="27"/>
      <c r="O54" s="50"/>
      <c r="P54" s="50"/>
      <c r="Q54" s="213"/>
      <c r="R54" s="195"/>
      <c r="S54" s="213"/>
      <c r="T54" s="63"/>
    </row>
    <row r="55" spans="2:20" ht="59" customHeight="1" thickBot="1" x14ac:dyDescent="0.25">
      <c r="B55" s="63"/>
      <c r="C55" s="170" t="s">
        <v>25</v>
      </c>
      <c r="D55" s="159" t="s">
        <v>106</v>
      </c>
      <c r="E55" s="159" t="s">
        <v>239</v>
      </c>
      <c r="F55" s="159" t="s">
        <v>107</v>
      </c>
      <c r="G55" s="192" t="s">
        <v>219</v>
      </c>
      <c r="H55" s="171" t="s">
        <v>105</v>
      </c>
      <c r="I55" s="196" t="s">
        <v>218</v>
      </c>
      <c r="J55" s="35"/>
      <c r="K55" s="60"/>
      <c r="L55" s="213"/>
      <c r="M55" s="269" t="s">
        <v>250</v>
      </c>
      <c r="N55" s="159" t="s">
        <v>106</v>
      </c>
      <c r="O55" s="159" t="s">
        <v>239</v>
      </c>
      <c r="P55" s="159" t="s">
        <v>107</v>
      </c>
      <c r="Q55" s="193" t="s">
        <v>219</v>
      </c>
      <c r="R55" s="285" t="s">
        <v>220</v>
      </c>
      <c r="S55" s="196" t="s">
        <v>218</v>
      </c>
      <c r="T55" s="63"/>
    </row>
    <row r="56" spans="2:20" ht="16" thickBot="1" x14ac:dyDescent="0.25">
      <c r="B56" s="63"/>
      <c r="C56" s="160" t="s">
        <v>64</v>
      </c>
      <c r="D56" s="164"/>
      <c r="E56" s="164"/>
      <c r="F56" s="172">
        <f>((D56*E56*G$53)*226)/1000</f>
        <v>0</v>
      </c>
      <c r="G56" s="173"/>
      <c r="H56" s="165"/>
      <c r="I56" s="348"/>
      <c r="J56" s="35"/>
      <c r="K56" s="60"/>
      <c r="L56" s="213"/>
      <c r="M56" s="160" t="s">
        <v>203</v>
      </c>
      <c r="N56" s="164"/>
      <c r="O56" s="164"/>
      <c r="P56" s="172">
        <f>((N56*O56*Q$53)*226)/1000</f>
        <v>0</v>
      </c>
      <c r="Q56" s="173"/>
      <c r="R56" s="165"/>
      <c r="S56" s="348"/>
      <c r="T56" s="63"/>
    </row>
    <row r="57" spans="2:20" ht="16" thickBot="1" x14ac:dyDescent="0.25">
      <c r="B57" s="63"/>
      <c r="C57" s="160" t="s">
        <v>65</v>
      </c>
      <c r="D57" s="166"/>
      <c r="E57" s="166"/>
      <c r="F57" s="172">
        <f t="shared" ref="F57:F66" si="0">((D57*E57*G$53)*226)/1000</f>
        <v>0</v>
      </c>
      <c r="G57" s="173"/>
      <c r="H57" s="165"/>
      <c r="I57" s="348"/>
      <c r="J57" s="35"/>
      <c r="K57" s="60"/>
      <c r="L57" s="213"/>
      <c r="M57" s="160" t="s">
        <v>204</v>
      </c>
      <c r="N57" s="166"/>
      <c r="O57" s="166"/>
      <c r="P57" s="172">
        <f t="shared" ref="P57:P68" si="1">((N57*O57*Q$53)*226)/1000</f>
        <v>0</v>
      </c>
      <c r="Q57" s="173"/>
      <c r="R57" s="165"/>
      <c r="S57" s="348"/>
      <c r="T57" s="63"/>
    </row>
    <row r="58" spans="2:20" ht="16" thickBot="1" x14ac:dyDescent="0.25">
      <c r="B58" s="63"/>
      <c r="C58" s="160" t="s">
        <v>66</v>
      </c>
      <c r="D58" s="166"/>
      <c r="E58" s="166"/>
      <c r="F58" s="172">
        <f t="shared" si="0"/>
        <v>0</v>
      </c>
      <c r="G58" s="173"/>
      <c r="H58" s="165"/>
      <c r="I58" s="348"/>
      <c r="J58" s="35"/>
      <c r="K58" s="60"/>
      <c r="L58" s="213"/>
      <c r="M58" s="160" t="s">
        <v>205</v>
      </c>
      <c r="N58" s="166"/>
      <c r="O58" s="166"/>
      <c r="P58" s="172">
        <f t="shared" si="1"/>
        <v>0</v>
      </c>
      <c r="Q58" s="173"/>
      <c r="R58" s="165"/>
      <c r="S58" s="348"/>
      <c r="T58" s="63"/>
    </row>
    <row r="59" spans="2:20" ht="16" thickBot="1" x14ac:dyDescent="0.25">
      <c r="B59" s="63"/>
      <c r="C59" s="160" t="s">
        <v>67</v>
      </c>
      <c r="D59" s="166"/>
      <c r="E59" s="166"/>
      <c r="F59" s="172">
        <f t="shared" si="0"/>
        <v>0</v>
      </c>
      <c r="G59" s="173"/>
      <c r="H59" s="165"/>
      <c r="I59" s="348"/>
      <c r="J59" s="35"/>
      <c r="K59" s="60"/>
      <c r="L59" s="213"/>
      <c r="M59" s="160" t="s">
        <v>206</v>
      </c>
      <c r="N59" s="166"/>
      <c r="O59" s="166"/>
      <c r="P59" s="172">
        <f t="shared" si="1"/>
        <v>0</v>
      </c>
      <c r="Q59" s="173"/>
      <c r="R59" s="165"/>
      <c r="S59" s="348"/>
      <c r="T59" s="63"/>
    </row>
    <row r="60" spans="2:20" ht="16" thickBot="1" x14ac:dyDescent="0.25">
      <c r="B60" s="63"/>
      <c r="C60" s="160" t="s">
        <v>68</v>
      </c>
      <c r="D60" s="166"/>
      <c r="E60" s="166"/>
      <c r="F60" s="172">
        <f t="shared" si="0"/>
        <v>0</v>
      </c>
      <c r="G60" s="173"/>
      <c r="H60" s="165"/>
      <c r="I60" s="348"/>
      <c r="J60" s="35"/>
      <c r="K60" s="60"/>
      <c r="L60" s="213"/>
      <c r="M60" s="160" t="s">
        <v>207</v>
      </c>
      <c r="N60" s="166"/>
      <c r="O60" s="166"/>
      <c r="P60" s="172">
        <f t="shared" si="1"/>
        <v>0</v>
      </c>
      <c r="Q60" s="173"/>
      <c r="R60" s="165"/>
      <c r="S60" s="348"/>
      <c r="T60" s="63"/>
    </row>
    <row r="61" spans="2:20" ht="16" thickBot="1" x14ac:dyDescent="0.25">
      <c r="B61" s="63"/>
      <c r="C61" s="160" t="s">
        <v>69</v>
      </c>
      <c r="D61" s="166"/>
      <c r="E61" s="166"/>
      <c r="F61" s="172">
        <f>((D61*E61*G$53)*226)/1000</f>
        <v>0</v>
      </c>
      <c r="G61" s="173"/>
      <c r="H61" s="165"/>
      <c r="I61" s="348"/>
      <c r="J61" s="35"/>
      <c r="K61" s="60"/>
      <c r="L61" s="213"/>
      <c r="M61" s="160" t="s">
        <v>208</v>
      </c>
      <c r="N61" s="166"/>
      <c r="O61" s="166"/>
      <c r="P61" s="172">
        <f t="shared" si="1"/>
        <v>0</v>
      </c>
      <c r="Q61" s="173"/>
      <c r="R61" s="165"/>
      <c r="S61" s="348"/>
      <c r="T61" s="63"/>
    </row>
    <row r="62" spans="2:20" ht="16" thickBot="1" x14ac:dyDescent="0.25">
      <c r="B62" s="63"/>
      <c r="C62" s="161" t="s">
        <v>70</v>
      </c>
      <c r="D62" s="166"/>
      <c r="E62" s="166"/>
      <c r="F62" s="172">
        <f t="shared" si="0"/>
        <v>0</v>
      </c>
      <c r="G62" s="173"/>
      <c r="H62" s="165"/>
      <c r="I62" s="348"/>
      <c r="J62" s="35"/>
      <c r="K62" s="60"/>
      <c r="L62" s="213"/>
      <c r="M62" s="160" t="s">
        <v>209</v>
      </c>
      <c r="N62" s="166"/>
      <c r="O62" s="166"/>
      <c r="P62" s="172">
        <f t="shared" si="1"/>
        <v>0</v>
      </c>
      <c r="Q62" s="173"/>
      <c r="R62" s="165"/>
      <c r="S62" s="348"/>
      <c r="T62" s="63"/>
    </row>
    <row r="63" spans="2:20" ht="16" thickBot="1" x14ac:dyDescent="0.25">
      <c r="B63" s="63"/>
      <c r="C63" s="160" t="s">
        <v>71</v>
      </c>
      <c r="D63" s="166"/>
      <c r="E63" s="166"/>
      <c r="F63" s="172">
        <f t="shared" si="0"/>
        <v>0</v>
      </c>
      <c r="G63" s="173"/>
      <c r="H63" s="165"/>
      <c r="I63" s="348"/>
      <c r="J63" s="35"/>
      <c r="K63" s="60"/>
      <c r="L63" s="213"/>
      <c r="M63" s="160" t="s">
        <v>210</v>
      </c>
      <c r="N63" s="166"/>
      <c r="O63" s="166"/>
      <c r="P63" s="172">
        <f t="shared" si="1"/>
        <v>0</v>
      </c>
      <c r="Q63" s="173"/>
      <c r="R63" s="165"/>
      <c r="S63" s="348"/>
      <c r="T63" s="63"/>
    </row>
    <row r="64" spans="2:20" ht="16" thickBot="1" x14ac:dyDescent="0.25">
      <c r="B64" s="63"/>
      <c r="C64" s="160" t="s">
        <v>72</v>
      </c>
      <c r="D64" s="167"/>
      <c r="E64" s="167"/>
      <c r="F64" s="172">
        <f t="shared" si="0"/>
        <v>0</v>
      </c>
      <c r="G64" s="174"/>
      <c r="H64" s="168"/>
      <c r="I64" s="349"/>
      <c r="J64" s="35"/>
      <c r="K64" s="60"/>
      <c r="L64" s="213"/>
      <c r="M64" s="160" t="s">
        <v>211</v>
      </c>
      <c r="N64" s="167"/>
      <c r="O64" s="167"/>
      <c r="P64" s="172">
        <f t="shared" si="1"/>
        <v>0</v>
      </c>
      <c r="Q64" s="174"/>
      <c r="R64" s="168"/>
      <c r="S64" s="349"/>
      <c r="T64" s="63"/>
    </row>
    <row r="65" spans="2:20" ht="16" thickBot="1" x14ac:dyDescent="0.25">
      <c r="B65" s="63"/>
      <c r="C65" s="160" t="s">
        <v>73</v>
      </c>
      <c r="D65" s="166"/>
      <c r="E65" s="166"/>
      <c r="F65" s="172">
        <f t="shared" si="0"/>
        <v>0</v>
      </c>
      <c r="G65" s="173"/>
      <c r="H65" s="165"/>
      <c r="I65" s="348"/>
      <c r="J65" s="2"/>
      <c r="L65" s="63"/>
      <c r="M65" s="160" t="s">
        <v>212</v>
      </c>
      <c r="N65" s="166"/>
      <c r="O65" s="166"/>
      <c r="P65" s="172">
        <f t="shared" si="1"/>
        <v>0</v>
      </c>
      <c r="Q65" s="173"/>
      <c r="R65" s="165"/>
      <c r="S65" s="348"/>
      <c r="T65" s="63"/>
    </row>
    <row r="66" spans="2:20" ht="16" thickBot="1" x14ac:dyDescent="0.25">
      <c r="B66" s="63"/>
      <c r="C66" s="160" t="s">
        <v>74</v>
      </c>
      <c r="D66" s="166"/>
      <c r="E66" s="166"/>
      <c r="F66" s="172">
        <f t="shared" si="0"/>
        <v>0</v>
      </c>
      <c r="G66" s="173"/>
      <c r="H66" s="165"/>
      <c r="I66" s="348"/>
      <c r="J66" s="2"/>
      <c r="L66" s="63"/>
      <c r="M66" s="160" t="s">
        <v>213</v>
      </c>
      <c r="N66" s="166"/>
      <c r="O66" s="166"/>
      <c r="P66" s="172">
        <f t="shared" si="1"/>
        <v>0</v>
      </c>
      <c r="Q66" s="173"/>
      <c r="R66" s="165"/>
      <c r="S66" s="348"/>
      <c r="T66" s="63"/>
    </row>
    <row r="67" spans="2:20" ht="16" thickBot="1" x14ac:dyDescent="0.25">
      <c r="B67" s="63"/>
      <c r="C67" s="160" t="s">
        <v>75</v>
      </c>
      <c r="D67" s="166"/>
      <c r="E67" s="166"/>
      <c r="F67" s="172">
        <f>((D67*E67*G$53)*226)/1000</f>
        <v>0</v>
      </c>
      <c r="G67" s="173"/>
      <c r="H67" s="165"/>
      <c r="I67" s="348"/>
      <c r="J67" s="2"/>
      <c r="L67" s="63"/>
      <c r="M67" s="160" t="s">
        <v>214</v>
      </c>
      <c r="N67" s="166"/>
      <c r="O67" s="166"/>
      <c r="P67" s="172">
        <f t="shared" si="1"/>
        <v>0</v>
      </c>
      <c r="Q67" s="173"/>
      <c r="R67" s="165"/>
      <c r="S67" s="348"/>
      <c r="T67" s="63"/>
    </row>
    <row r="68" spans="2:20" ht="16" thickBot="1" x14ac:dyDescent="0.25">
      <c r="B68" s="63"/>
      <c r="C68" s="158" t="s">
        <v>104</v>
      </c>
      <c r="D68" s="408"/>
      <c r="E68" s="219"/>
      <c r="F68" s="162">
        <f>SUM(F56:F67)</f>
        <v>0</v>
      </c>
      <c r="G68" s="169">
        <f>SUM(G56:G67)</f>
        <v>0</v>
      </c>
      <c r="H68" s="163">
        <f>SUM(H56:H67)</f>
        <v>0</v>
      </c>
      <c r="I68" s="222"/>
      <c r="J68" s="2"/>
      <c r="L68" s="63"/>
      <c r="M68" s="160" t="s">
        <v>215</v>
      </c>
      <c r="N68" s="166"/>
      <c r="O68" s="166"/>
      <c r="P68" s="172">
        <f t="shared" si="1"/>
        <v>0</v>
      </c>
      <c r="Q68" s="173"/>
      <c r="R68" s="165"/>
      <c r="S68" s="348"/>
      <c r="T68" s="63"/>
    </row>
    <row r="69" spans="2:20" ht="16" thickBot="1" x14ac:dyDescent="0.25">
      <c r="B69" s="63"/>
      <c r="C69" s="448"/>
      <c r="D69" s="448"/>
      <c r="E69" s="448"/>
      <c r="F69" s="35"/>
      <c r="G69" s="2"/>
      <c r="H69" s="2"/>
      <c r="I69" s="2"/>
      <c r="J69" s="2"/>
      <c r="L69" s="63"/>
      <c r="M69" s="158" t="s">
        <v>104</v>
      </c>
      <c r="N69" s="220"/>
      <c r="O69" s="219"/>
      <c r="P69" s="162">
        <f>SUM(P56:P68)</f>
        <v>0</v>
      </c>
      <c r="Q69" s="169">
        <f>SUM(Q56:Q68)</f>
        <v>0</v>
      </c>
      <c r="R69" s="163">
        <f>SUM(R56:R68)</f>
        <v>0</v>
      </c>
      <c r="S69" s="222"/>
      <c r="T69" s="63"/>
    </row>
    <row r="70" spans="2:20" x14ac:dyDescent="0.2">
      <c r="B70" s="63"/>
      <c r="C70" s="18"/>
      <c r="D70" s="63"/>
      <c r="E70" s="63"/>
      <c r="F70" s="213"/>
      <c r="G70" s="63"/>
      <c r="H70" s="63"/>
      <c r="I70" s="63"/>
      <c r="J70" s="63"/>
      <c r="K70" s="63"/>
      <c r="L70" s="63"/>
      <c r="M70" s="63"/>
      <c r="N70" s="63"/>
      <c r="O70" s="63"/>
      <c r="P70" s="63"/>
      <c r="Q70" s="63"/>
      <c r="R70" s="63"/>
      <c r="S70" s="63"/>
      <c r="T70" s="63"/>
    </row>
  </sheetData>
  <sheetProtection algorithmName="SHA-512" hashValue="X4epE91LlYKn6aMggVlJpJSszNtD/ft3U/WF86LniBMTcJGqUFxLp+HZdBNgtwcK2nRbqvqSUrVVHctQBGYwTg==" saltValue="XouQRMYnqOv09U6aIhz48w==" spinCount="100000" sheet="1" formatCells="0" formatColumns="0" formatRows="0" insertColumns="0" insertRows="0" insertHyperlinks="0" deleteColumns="0" deleteRows="0" sort="0" autoFilter="0" pivotTables="0"/>
  <mergeCells count="25">
    <mergeCell ref="C69:E69"/>
    <mergeCell ref="C37:E37"/>
    <mergeCell ref="C53:F53"/>
    <mergeCell ref="C51:G51"/>
    <mergeCell ref="C44:D44"/>
    <mergeCell ref="F45:G45"/>
    <mergeCell ref="C41:R42"/>
    <mergeCell ref="C40:N40"/>
    <mergeCell ref="F44:G44"/>
    <mergeCell ref="M44:N44"/>
    <mergeCell ref="C9:S9"/>
    <mergeCell ref="C10:I10"/>
    <mergeCell ref="N11:O11"/>
    <mergeCell ref="M51:Q51"/>
    <mergeCell ref="M53:P53"/>
    <mergeCell ref="C22:G22"/>
    <mergeCell ref="C20:L20"/>
    <mergeCell ref="C19:N19"/>
    <mergeCell ref="I22:N22"/>
    <mergeCell ref="C15:E15"/>
    <mergeCell ref="F15:I15"/>
    <mergeCell ref="C16:E16"/>
    <mergeCell ref="F16:I16"/>
    <mergeCell ref="C14:E14"/>
    <mergeCell ref="F14:I14"/>
  </mergeCells>
  <pageMargins left="0" right="0" top="0" bottom="0" header="0" footer="0"/>
  <pageSetup paperSize="9" orientation="portrait" horizontalDpi="4294967292" verticalDpi="4294967292"/>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Liste!$E$28:$E$31</xm:f>
          </x14:formula1>
          <xm:sqref>E56:E67 O56:O68</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le9"/>
  <dimension ref="B1:AH87"/>
  <sheetViews>
    <sheetView showGridLines="0" topLeftCell="A78" workbookViewId="0">
      <pane xSplit="3" topLeftCell="H1" activePane="topRight" state="frozen"/>
      <selection activeCell="D47" sqref="D47"/>
      <selection pane="topRight" activeCell="D47" sqref="D47"/>
    </sheetView>
  </sheetViews>
  <sheetFormatPr baseColWidth="10" defaultColWidth="10.83203125" defaultRowHeight="15" x14ac:dyDescent="0.2"/>
  <cols>
    <col min="1" max="2" width="1.83203125" style="59" customWidth="1"/>
    <col min="3" max="3" width="23" style="59" customWidth="1"/>
    <col min="4" max="4" width="18.1640625" style="59" customWidth="1"/>
    <col min="5" max="5" width="26.33203125" style="59" customWidth="1"/>
    <col min="6" max="6" width="18.6640625" style="59" customWidth="1"/>
    <col min="7" max="7" width="20.1640625" style="59" customWidth="1"/>
    <col min="8" max="8" width="20" style="59" customWidth="1"/>
    <col min="9" max="9" width="17.5" style="59" customWidth="1"/>
    <col min="10" max="10" width="16.83203125" style="59" customWidth="1"/>
    <col min="11" max="11" width="15.1640625" style="59" customWidth="1"/>
    <col min="12" max="12" width="18.6640625" style="59" customWidth="1"/>
    <col min="13" max="13" width="10.83203125" style="59" hidden="1" customWidth="1"/>
    <col min="14" max="14" width="14.6640625" style="59" customWidth="1"/>
    <col min="15" max="15" width="16.5" style="59" customWidth="1"/>
    <col min="16" max="19" width="17.5" style="59" customWidth="1"/>
    <col min="20" max="20" width="21.83203125" style="59" customWidth="1"/>
    <col min="21" max="21" width="22" style="59" customWidth="1"/>
    <col min="22" max="22" width="13.5" style="59" customWidth="1"/>
    <col min="23" max="23" width="22.5" style="59" customWidth="1"/>
    <col min="24" max="24" width="6.5" style="59" customWidth="1"/>
    <col min="25" max="25" width="17.1640625" style="59" customWidth="1"/>
    <col min="26" max="26" width="16.5" style="59" customWidth="1"/>
    <col min="27" max="16384" width="10.83203125" style="59"/>
  </cols>
  <sheetData>
    <row r="1" spans="2:26" s="61" customFormat="1" ht="13" x14ac:dyDescent="0.15"/>
    <row r="2" spans="2:26" s="61" customFormat="1" ht="13" x14ac:dyDescent="0.15">
      <c r="B2" s="18"/>
      <c r="C2"/>
      <c r="D2"/>
      <c r="E2"/>
      <c r="F2"/>
      <c r="G2"/>
      <c r="H2"/>
      <c r="I2" s="18"/>
      <c r="J2" s="23"/>
      <c r="K2"/>
      <c r="L2" s="18"/>
      <c r="N2" s="18"/>
      <c r="O2" s="18"/>
      <c r="P2" s="18"/>
      <c r="Q2" s="18"/>
      <c r="R2" s="18"/>
      <c r="S2" s="18"/>
      <c r="T2" s="18"/>
      <c r="U2" s="18"/>
      <c r="V2" s="18"/>
      <c r="W2" s="18"/>
      <c r="X2" s="18"/>
    </row>
    <row r="3" spans="2:26" s="61" customFormat="1" ht="3" customHeight="1" x14ac:dyDescent="0.15">
      <c r="B3" s="18"/>
      <c r="C3" s="55"/>
      <c r="D3" s="55"/>
      <c r="E3" s="55"/>
      <c r="F3" s="55"/>
      <c r="G3" s="55"/>
      <c r="H3" s="55"/>
      <c r="I3" s="55"/>
      <c r="J3" s="55"/>
      <c r="K3" s="55"/>
      <c r="L3" s="55"/>
      <c r="M3" s="79"/>
      <c r="N3" s="55"/>
      <c r="O3" s="55"/>
      <c r="P3" s="55"/>
      <c r="Q3" s="55"/>
      <c r="R3" s="55"/>
      <c r="S3" s="55"/>
      <c r="T3" s="55"/>
      <c r="U3" s="55"/>
      <c r="V3" s="55"/>
      <c r="W3" s="55"/>
      <c r="X3" s="55"/>
    </row>
    <row r="4" spans="2:26" s="61" customFormat="1" ht="122" customHeight="1" x14ac:dyDescent="0.2">
      <c r="B4" s="18"/>
      <c r="C4" s="372"/>
      <c r="D4" s="372" t="s">
        <v>302</v>
      </c>
      <c r="E4" s="372"/>
      <c r="F4" s="372"/>
      <c r="G4" s="372"/>
      <c r="H4" s="372"/>
      <c r="I4" s="372"/>
      <c r="J4" s="372"/>
      <c r="K4" s="372"/>
      <c r="L4" s="53"/>
      <c r="M4" s="79"/>
      <c r="N4" s="53"/>
      <c r="O4" s="53"/>
      <c r="P4" s="53"/>
      <c r="Q4" s="53"/>
      <c r="R4" s="53"/>
      <c r="S4" s="53"/>
      <c r="T4" s="53"/>
      <c r="U4" s="53"/>
      <c r="V4" s="53"/>
      <c r="W4" s="53"/>
      <c r="X4" s="53"/>
      <c r="Y4" s="59"/>
      <c r="Z4" s="59"/>
    </row>
    <row r="5" spans="2:26" s="61" customFormat="1" ht="2" customHeight="1" x14ac:dyDescent="0.2">
      <c r="B5" s="18"/>
      <c r="C5" s="55"/>
      <c r="D5" s="55"/>
      <c r="E5" s="55"/>
      <c r="F5" s="55"/>
      <c r="G5" s="55"/>
      <c r="H5" s="55"/>
      <c r="I5" s="55"/>
      <c r="J5" s="55"/>
      <c r="K5" s="55"/>
      <c r="L5" s="55"/>
      <c r="M5" s="79"/>
      <c r="N5" s="55"/>
      <c r="O5" s="55"/>
      <c r="P5" s="55"/>
      <c r="Q5" s="55"/>
      <c r="R5" s="55"/>
      <c r="S5" s="55"/>
      <c r="T5" s="55"/>
      <c r="U5" s="55"/>
      <c r="V5" s="55"/>
      <c r="W5" s="55"/>
      <c r="X5" s="55"/>
      <c r="Y5" s="59"/>
      <c r="Z5" s="59"/>
    </row>
    <row r="6" spans="2:26" s="61" customFormat="1" x14ac:dyDescent="0.2">
      <c r="B6" s="18"/>
      <c r="C6" s="18"/>
      <c r="D6" s="18"/>
      <c r="E6" s="18"/>
      <c r="F6" s="18"/>
      <c r="G6" s="18"/>
      <c r="H6" s="18"/>
      <c r="I6" s="18"/>
      <c r="J6" s="18"/>
      <c r="K6" s="18"/>
      <c r="L6" s="18"/>
      <c r="N6" s="18"/>
      <c r="O6" s="18"/>
      <c r="P6" s="18"/>
      <c r="Q6" s="18"/>
      <c r="R6" s="18"/>
      <c r="S6" s="18"/>
      <c r="T6" s="18"/>
      <c r="U6" s="18"/>
      <c r="V6" s="18"/>
      <c r="W6" s="18"/>
      <c r="X6" s="18"/>
      <c r="Y6" s="59"/>
      <c r="Z6" s="59"/>
    </row>
    <row r="7" spans="2:26" s="61" customFormat="1" ht="41" customHeight="1" x14ac:dyDescent="0.2">
      <c r="B7" s="18"/>
      <c r="C7" s="57" t="s">
        <v>92</v>
      </c>
      <c r="D7" s="56"/>
      <c r="E7" s="56"/>
      <c r="F7" s="56"/>
      <c r="G7" s="56"/>
      <c r="H7" s="56"/>
      <c r="I7" s="56"/>
      <c r="J7" s="56"/>
      <c r="K7" s="56"/>
      <c r="L7" s="56"/>
      <c r="M7" s="56"/>
      <c r="N7" s="56"/>
      <c r="O7" s="56"/>
      <c r="P7" s="56"/>
      <c r="Q7" s="56"/>
      <c r="R7" s="56"/>
      <c r="S7" s="56"/>
      <c r="T7" s="56"/>
      <c r="U7" s="56"/>
      <c r="V7" s="56"/>
      <c r="W7" s="56"/>
      <c r="X7" s="56"/>
      <c r="Y7" s="59"/>
      <c r="Z7" s="59"/>
    </row>
    <row r="8" spans="2:26" s="61" customFormat="1" x14ac:dyDescent="0.2">
      <c r="B8" s="18"/>
      <c r="C8" s="18"/>
      <c r="D8" s="18"/>
      <c r="E8" s="18"/>
      <c r="F8" s="18"/>
      <c r="G8" s="18"/>
      <c r="H8" s="18"/>
      <c r="I8" s="18"/>
      <c r="J8" s="18"/>
      <c r="K8" s="18"/>
      <c r="L8" s="18"/>
      <c r="N8" s="18"/>
      <c r="O8" s="18"/>
      <c r="P8" s="18"/>
      <c r="Q8" s="18"/>
      <c r="R8" s="18"/>
      <c r="S8" s="18"/>
      <c r="T8" s="18"/>
      <c r="U8" s="18"/>
      <c r="V8" s="18"/>
      <c r="W8" s="18"/>
      <c r="X8" s="18"/>
      <c r="Y8" s="59"/>
      <c r="Z8" s="59"/>
    </row>
    <row r="9" spans="2:26" s="61" customFormat="1" ht="113" customHeight="1" x14ac:dyDescent="0.2">
      <c r="B9" s="18"/>
      <c r="C9" s="434" t="s">
        <v>287</v>
      </c>
      <c r="D9" s="430"/>
      <c r="E9" s="430"/>
      <c r="F9" s="430"/>
      <c r="G9" s="430"/>
      <c r="H9" s="430"/>
      <c r="I9" s="18"/>
      <c r="J9" s="18"/>
      <c r="K9" s="18"/>
      <c r="L9" s="18"/>
      <c r="N9" s="18"/>
      <c r="O9" s="18"/>
      <c r="P9" s="18"/>
      <c r="Q9" s="18"/>
      <c r="R9" s="18"/>
      <c r="S9" s="18"/>
      <c r="T9" s="18"/>
      <c r="U9" s="18"/>
      <c r="V9" s="18"/>
      <c r="W9" s="18"/>
      <c r="X9" s="18"/>
      <c r="Y9" s="59"/>
      <c r="Z9" s="59"/>
    </row>
    <row r="10" spans="2:26" s="78" customFormat="1" ht="55" customHeight="1" x14ac:dyDescent="0.2">
      <c r="B10" s="52"/>
      <c r="C10" s="431" t="s">
        <v>109</v>
      </c>
      <c r="D10" s="431"/>
      <c r="E10" s="431"/>
      <c r="F10" s="431"/>
      <c r="G10" s="431"/>
      <c r="H10" s="431"/>
      <c r="I10" s="52"/>
      <c r="J10" s="51"/>
      <c r="K10" s="51"/>
      <c r="L10" s="51"/>
      <c r="M10" s="77"/>
      <c r="N10" s="51"/>
      <c r="O10" s="51"/>
      <c r="P10" s="51"/>
      <c r="Q10" s="51"/>
      <c r="R10" s="51"/>
      <c r="S10" s="51"/>
      <c r="T10" s="51"/>
      <c r="U10" s="51"/>
      <c r="V10" s="51"/>
      <c r="W10" s="51"/>
      <c r="X10" s="51"/>
      <c r="Y10" s="59"/>
      <c r="Z10" s="59"/>
    </row>
    <row r="11" spans="2:26" s="61" customFormat="1" x14ac:dyDescent="0.2">
      <c r="B11" s="18"/>
      <c r="C11" s="18"/>
      <c r="D11" s="18"/>
      <c r="E11" s="18"/>
      <c r="F11" s="18"/>
      <c r="G11" s="18"/>
      <c r="H11" s="18"/>
      <c r="I11" s="18"/>
      <c r="J11" s="18"/>
      <c r="K11" s="18"/>
      <c r="L11" s="18"/>
      <c r="N11" s="18"/>
      <c r="O11" s="18"/>
      <c r="P11" s="18"/>
      <c r="Q11" s="18"/>
      <c r="R11" s="18"/>
      <c r="S11" s="18"/>
      <c r="T11" s="18"/>
      <c r="U11" s="18"/>
      <c r="V11" s="18"/>
      <c r="W11" s="18"/>
      <c r="X11" s="18"/>
      <c r="Y11" s="59"/>
      <c r="Z11" s="59"/>
    </row>
    <row r="12" spans="2:26" s="61" customFormat="1" ht="41" customHeight="1" x14ac:dyDescent="0.2">
      <c r="B12" s="18"/>
      <c r="C12" s="57" t="s">
        <v>156</v>
      </c>
      <c r="D12" s="56"/>
      <c r="E12" s="56"/>
      <c r="F12" s="56"/>
      <c r="G12" s="56"/>
      <c r="H12" s="56"/>
      <c r="I12" s="56"/>
      <c r="J12" s="56"/>
      <c r="K12" s="56"/>
      <c r="L12" s="18"/>
      <c r="N12" s="18"/>
      <c r="O12" s="18"/>
      <c r="P12" s="18"/>
      <c r="Q12" s="18"/>
      <c r="R12" s="18"/>
      <c r="S12" s="18"/>
      <c r="T12" s="18"/>
      <c r="U12" s="18"/>
      <c r="V12" s="18"/>
      <c r="W12" s="18"/>
      <c r="X12" s="18"/>
      <c r="Y12" s="59"/>
      <c r="Z12" s="59"/>
    </row>
    <row r="13" spans="2:26" s="61" customFormat="1" ht="18" customHeight="1" thickBot="1" x14ac:dyDescent="0.25">
      <c r="B13" s="18"/>
      <c r="C13" s="80"/>
      <c r="D13" s="74"/>
      <c r="E13" s="74"/>
      <c r="F13" s="74"/>
      <c r="G13" s="74"/>
      <c r="H13" s="74"/>
      <c r="I13" s="74"/>
      <c r="J13" s="74"/>
      <c r="K13" s="74"/>
      <c r="L13" s="74"/>
      <c r="M13" s="76"/>
      <c r="N13" s="74"/>
      <c r="O13" s="74"/>
      <c r="P13" s="74"/>
      <c r="Q13" s="74"/>
      <c r="R13" s="74"/>
      <c r="S13" s="74"/>
      <c r="T13" s="74"/>
      <c r="U13" s="74"/>
      <c r="V13" s="74"/>
      <c r="W13" s="74"/>
      <c r="X13" s="74"/>
      <c r="Y13" s="59"/>
      <c r="Z13" s="59"/>
    </row>
    <row r="14" spans="2:26" ht="32" customHeight="1" thickBot="1" x14ac:dyDescent="0.25">
      <c r="B14" s="63"/>
      <c r="C14" s="436" t="s">
        <v>99</v>
      </c>
      <c r="D14" s="436"/>
      <c r="E14" s="436"/>
      <c r="F14" s="437">
        <f>'Info fournisseurs'!H18</f>
        <v>0</v>
      </c>
      <c r="G14" s="437"/>
      <c r="H14" s="437"/>
      <c r="I14" s="437"/>
      <c r="J14" s="437"/>
      <c r="K14" s="437"/>
      <c r="L14" s="63"/>
      <c r="N14" s="63"/>
      <c r="O14" s="63"/>
      <c r="P14" s="63"/>
      <c r="Q14" s="63"/>
      <c r="R14" s="63"/>
      <c r="S14" s="63"/>
      <c r="T14" s="63"/>
      <c r="U14" s="63"/>
      <c r="V14" s="63"/>
      <c r="W14" s="63"/>
      <c r="X14" s="63"/>
    </row>
    <row r="15" spans="2:26" ht="32" customHeight="1" thickBot="1" x14ac:dyDescent="0.25">
      <c r="B15" s="63"/>
      <c r="C15" s="435" t="s">
        <v>100</v>
      </c>
      <c r="D15" s="435"/>
      <c r="E15" s="435"/>
      <c r="F15" s="452"/>
      <c r="G15" s="452"/>
      <c r="H15" s="452"/>
      <c r="I15" s="452"/>
      <c r="J15" s="452"/>
      <c r="K15" s="452"/>
      <c r="L15" s="34"/>
      <c r="M15" s="60"/>
      <c r="N15" s="204"/>
      <c r="O15" s="204"/>
      <c r="P15" s="204"/>
      <c r="Q15" s="213"/>
      <c r="R15" s="213"/>
      <c r="S15" s="213"/>
      <c r="T15" s="204"/>
      <c r="U15" s="204"/>
      <c r="V15" s="63"/>
      <c r="W15" s="63"/>
      <c r="X15" s="63"/>
    </row>
    <row r="16" spans="2:26" ht="32" customHeight="1" thickBot="1" x14ac:dyDescent="0.25">
      <c r="B16" s="63"/>
      <c r="C16" s="435" t="s">
        <v>101</v>
      </c>
      <c r="D16" s="435"/>
      <c r="E16" s="435"/>
      <c r="F16" s="459"/>
      <c r="G16" s="459"/>
      <c r="H16" s="459"/>
      <c r="I16" s="459"/>
      <c r="J16" s="459"/>
      <c r="K16" s="459"/>
      <c r="L16" s="34"/>
      <c r="M16" s="60"/>
      <c r="N16" s="204"/>
      <c r="O16" s="204"/>
      <c r="P16" s="204"/>
      <c r="Q16" s="213"/>
      <c r="R16" s="213"/>
      <c r="S16" s="213"/>
      <c r="T16" s="204"/>
      <c r="U16" s="204"/>
      <c r="V16" s="63"/>
      <c r="W16" s="63"/>
      <c r="X16" s="63"/>
    </row>
    <row r="17" spans="2:26" s="64" customFormat="1" ht="22" customHeight="1" x14ac:dyDescent="0.2">
      <c r="B17" s="73"/>
      <c r="C17" s="65"/>
      <c r="D17" s="65"/>
      <c r="E17" s="65"/>
      <c r="F17" s="65"/>
      <c r="G17" s="65"/>
      <c r="H17" s="65"/>
      <c r="I17" s="65"/>
      <c r="J17" s="65"/>
      <c r="K17" s="65"/>
      <c r="L17" s="73"/>
      <c r="N17" s="73"/>
      <c r="O17" s="73"/>
      <c r="P17" s="73"/>
      <c r="Q17" s="73"/>
      <c r="R17" s="73"/>
      <c r="S17" s="73"/>
      <c r="T17" s="73"/>
      <c r="U17" s="73"/>
      <c r="V17" s="73"/>
      <c r="W17" s="73"/>
      <c r="X17" s="73"/>
      <c r="Y17" s="59"/>
      <c r="Z17" s="59"/>
    </row>
    <row r="18" spans="2:26" s="64" customFormat="1" ht="22" customHeight="1" x14ac:dyDescent="0.2">
      <c r="B18" s="73"/>
      <c r="C18" s="433" t="s">
        <v>268</v>
      </c>
      <c r="D18" s="433"/>
      <c r="E18" s="433"/>
      <c r="F18" s="433"/>
      <c r="G18" s="433"/>
      <c r="H18" s="433"/>
      <c r="I18" s="433"/>
      <c r="J18" s="433"/>
      <c r="K18" s="433"/>
      <c r="L18" s="433"/>
      <c r="M18" s="433"/>
      <c r="N18" s="433"/>
      <c r="O18" s="433"/>
      <c r="P18" s="433"/>
      <c r="Q18" s="433"/>
      <c r="R18" s="433"/>
      <c r="S18" s="73"/>
      <c r="T18" s="73"/>
      <c r="U18" s="73"/>
      <c r="V18" s="73"/>
      <c r="W18" s="73"/>
      <c r="X18" s="73"/>
      <c r="Y18" s="59"/>
      <c r="Z18" s="59"/>
    </row>
    <row r="19" spans="2:26" s="64" customFormat="1" ht="22" customHeight="1" x14ac:dyDescent="0.2">
      <c r="B19" s="73"/>
      <c r="C19" s="483" t="s">
        <v>267</v>
      </c>
      <c r="D19" s="483"/>
      <c r="E19" s="483"/>
      <c r="F19" s="483"/>
      <c r="G19" s="483"/>
      <c r="H19" s="483"/>
      <c r="I19" s="483"/>
      <c r="J19" s="483"/>
      <c r="K19" s="483"/>
      <c r="L19" s="483"/>
      <c r="N19" s="73"/>
      <c r="O19" s="313"/>
      <c r="P19" s="295"/>
      <c r="Q19" s="73"/>
      <c r="R19" s="73"/>
      <c r="S19" s="73"/>
      <c r="T19" s="73"/>
      <c r="U19" s="73"/>
      <c r="V19" s="73"/>
      <c r="W19" s="73"/>
      <c r="X19" s="73"/>
      <c r="Y19" s="59"/>
      <c r="Z19" s="59"/>
    </row>
    <row r="20" spans="2:26" s="64" customFormat="1" ht="22" customHeight="1" x14ac:dyDescent="0.2">
      <c r="B20" s="73"/>
      <c r="C20" s="65"/>
      <c r="D20" s="65"/>
      <c r="E20" s="65"/>
      <c r="F20" s="65"/>
      <c r="G20" s="65"/>
      <c r="H20" s="65"/>
      <c r="I20" s="65"/>
      <c r="J20" s="65"/>
      <c r="K20" s="65"/>
      <c r="L20" s="73"/>
      <c r="N20" s="73"/>
      <c r="O20" s="73"/>
      <c r="P20" s="73"/>
      <c r="Q20" s="73"/>
      <c r="R20" s="73"/>
      <c r="S20" s="73"/>
      <c r="T20" s="73"/>
      <c r="U20" s="73"/>
      <c r="V20" s="73"/>
      <c r="W20" s="73"/>
      <c r="X20" s="73"/>
      <c r="Y20" s="59"/>
      <c r="Z20" s="59"/>
    </row>
    <row r="21" spans="2:26" s="62" customFormat="1" ht="33" customHeight="1" thickBot="1" x14ac:dyDescent="0.25">
      <c r="B21" s="71"/>
      <c r="C21" s="443" t="s">
        <v>201</v>
      </c>
      <c r="D21" s="443"/>
      <c r="E21" s="443"/>
      <c r="F21" s="443"/>
      <c r="G21" s="443"/>
      <c r="H21" s="188"/>
      <c r="I21" s="188"/>
      <c r="J21" s="188"/>
      <c r="K21" s="188"/>
      <c r="L21" s="71"/>
      <c r="N21" s="443" t="s">
        <v>216</v>
      </c>
      <c r="O21" s="443"/>
      <c r="P21" s="443"/>
      <c r="Q21" s="443"/>
      <c r="R21" s="443"/>
      <c r="S21" s="318"/>
      <c r="T21" s="318"/>
      <c r="U21" s="318"/>
      <c r="V21" s="71"/>
      <c r="W21" s="71"/>
      <c r="X21" s="71"/>
      <c r="Y21" s="59"/>
      <c r="Z21" s="59"/>
    </row>
    <row r="22" spans="2:26" ht="33" customHeight="1" thickBot="1" x14ac:dyDescent="0.25">
      <c r="B22" s="63"/>
      <c r="C22" s="158" t="s">
        <v>25</v>
      </c>
      <c r="D22" s="159" t="s">
        <v>107</v>
      </c>
      <c r="E22" s="229" t="s">
        <v>219</v>
      </c>
      <c r="F22" s="170" t="s">
        <v>220</v>
      </c>
      <c r="G22" s="200" t="s">
        <v>218</v>
      </c>
      <c r="H22" s="63"/>
      <c r="I22" s="35"/>
      <c r="J22" s="35"/>
      <c r="K22" s="35"/>
      <c r="L22" s="35"/>
      <c r="M22" s="60"/>
      <c r="N22" s="269" t="s">
        <v>250</v>
      </c>
      <c r="O22" s="159" t="s">
        <v>107</v>
      </c>
      <c r="P22" s="229" t="s">
        <v>219</v>
      </c>
      <c r="Q22" s="170" t="s">
        <v>220</v>
      </c>
      <c r="R22" s="200" t="s">
        <v>218</v>
      </c>
      <c r="S22" s="316"/>
      <c r="T22" s="63"/>
      <c r="U22" s="63"/>
      <c r="V22" s="63"/>
      <c r="W22" s="63"/>
      <c r="X22" s="63"/>
    </row>
    <row r="23" spans="2:26" ht="16" thickBot="1" x14ac:dyDescent="0.25">
      <c r="B23" s="63"/>
      <c r="C23" s="160" t="s">
        <v>64</v>
      </c>
      <c r="D23" s="164"/>
      <c r="E23" s="173"/>
      <c r="F23" s="165"/>
      <c r="G23" s="338"/>
      <c r="H23" s="63"/>
      <c r="I23" s="35"/>
      <c r="J23" s="35"/>
      <c r="K23" s="35"/>
      <c r="L23" s="35"/>
      <c r="M23" s="60"/>
      <c r="N23" s="160" t="s">
        <v>203</v>
      </c>
      <c r="O23" s="164"/>
      <c r="P23" s="173"/>
      <c r="Q23" s="165"/>
      <c r="R23" s="338"/>
      <c r="S23" s="245"/>
      <c r="T23" s="63"/>
      <c r="U23" s="63"/>
      <c r="V23" s="63"/>
      <c r="W23" s="63"/>
      <c r="X23" s="63"/>
    </row>
    <row r="24" spans="2:26" ht="16" thickBot="1" x14ac:dyDescent="0.25">
      <c r="B24" s="63"/>
      <c r="C24" s="160" t="s">
        <v>65</v>
      </c>
      <c r="D24" s="166"/>
      <c r="E24" s="173"/>
      <c r="F24" s="165"/>
      <c r="G24" s="338"/>
      <c r="H24" s="63"/>
      <c r="I24" s="35"/>
      <c r="J24" s="35"/>
      <c r="K24" s="35"/>
      <c r="L24" s="35"/>
      <c r="M24" s="60"/>
      <c r="N24" s="160" t="s">
        <v>204</v>
      </c>
      <c r="O24" s="166"/>
      <c r="P24" s="173"/>
      <c r="Q24" s="165"/>
      <c r="R24" s="338"/>
      <c r="S24" s="245"/>
      <c r="T24" s="63"/>
      <c r="U24" s="63"/>
      <c r="V24" s="63"/>
      <c r="W24" s="63"/>
      <c r="X24" s="63"/>
    </row>
    <row r="25" spans="2:26" ht="16" thickBot="1" x14ac:dyDescent="0.25">
      <c r="B25" s="63"/>
      <c r="C25" s="160" t="s">
        <v>66</v>
      </c>
      <c r="D25" s="166"/>
      <c r="E25" s="173"/>
      <c r="F25" s="165"/>
      <c r="G25" s="338"/>
      <c r="H25" s="63"/>
      <c r="I25" s="35"/>
      <c r="J25" s="35"/>
      <c r="K25" s="35"/>
      <c r="L25" s="35"/>
      <c r="M25" s="60"/>
      <c r="N25" s="160" t="s">
        <v>205</v>
      </c>
      <c r="O25" s="166"/>
      <c r="P25" s="173"/>
      <c r="Q25" s="165"/>
      <c r="R25" s="338"/>
      <c r="S25" s="245"/>
      <c r="T25" s="63"/>
      <c r="U25" s="63"/>
      <c r="V25" s="63"/>
      <c r="W25" s="63"/>
      <c r="X25" s="63"/>
    </row>
    <row r="26" spans="2:26" ht="16" thickBot="1" x14ac:dyDescent="0.25">
      <c r="B26" s="63"/>
      <c r="C26" s="160" t="s">
        <v>67</v>
      </c>
      <c r="D26" s="166"/>
      <c r="E26" s="173"/>
      <c r="F26" s="165"/>
      <c r="G26" s="338"/>
      <c r="H26" s="63"/>
      <c r="I26" s="35"/>
      <c r="J26" s="35"/>
      <c r="K26" s="35"/>
      <c r="L26" s="35"/>
      <c r="M26" s="60"/>
      <c r="N26" s="160" t="s">
        <v>206</v>
      </c>
      <c r="O26" s="166"/>
      <c r="P26" s="173"/>
      <c r="Q26" s="165"/>
      <c r="R26" s="338"/>
      <c r="S26" s="245"/>
      <c r="T26" s="63"/>
      <c r="U26" s="63"/>
      <c r="V26" s="63"/>
      <c r="W26" s="63"/>
      <c r="X26" s="63"/>
    </row>
    <row r="27" spans="2:26" ht="16" thickBot="1" x14ac:dyDescent="0.25">
      <c r="B27" s="63"/>
      <c r="C27" s="160" t="s">
        <v>68</v>
      </c>
      <c r="D27" s="166"/>
      <c r="E27" s="173"/>
      <c r="F27" s="165"/>
      <c r="G27" s="338"/>
      <c r="H27" s="63"/>
      <c r="I27" s="35"/>
      <c r="J27" s="35"/>
      <c r="K27" s="35"/>
      <c r="L27" s="35"/>
      <c r="M27" s="60"/>
      <c r="N27" s="160" t="s">
        <v>207</v>
      </c>
      <c r="O27" s="166"/>
      <c r="P27" s="173"/>
      <c r="Q27" s="165"/>
      <c r="R27" s="338"/>
      <c r="S27" s="245"/>
      <c r="T27" s="63"/>
      <c r="U27" s="63"/>
      <c r="V27" s="63"/>
      <c r="W27" s="63"/>
      <c r="X27" s="63"/>
    </row>
    <row r="28" spans="2:26" ht="16" thickBot="1" x14ac:dyDescent="0.25">
      <c r="B28" s="63"/>
      <c r="C28" s="160" t="s">
        <v>69</v>
      </c>
      <c r="D28" s="166"/>
      <c r="E28" s="173"/>
      <c r="F28" s="165"/>
      <c r="G28" s="338"/>
      <c r="H28" s="63"/>
      <c r="I28" s="35"/>
      <c r="J28" s="35"/>
      <c r="K28" s="35"/>
      <c r="L28" s="35"/>
      <c r="M28" s="60"/>
      <c r="N28" s="160" t="s">
        <v>208</v>
      </c>
      <c r="O28" s="166"/>
      <c r="P28" s="173"/>
      <c r="Q28" s="165"/>
      <c r="R28" s="338"/>
      <c r="S28" s="245"/>
      <c r="T28" s="63"/>
      <c r="U28" s="63"/>
      <c r="V28" s="63"/>
      <c r="W28" s="63"/>
      <c r="X28" s="63"/>
    </row>
    <row r="29" spans="2:26" ht="16" thickBot="1" x14ac:dyDescent="0.25">
      <c r="B29" s="63"/>
      <c r="C29" s="161" t="s">
        <v>70</v>
      </c>
      <c r="D29" s="166"/>
      <c r="E29" s="173"/>
      <c r="F29" s="165"/>
      <c r="G29" s="338"/>
      <c r="H29" s="63"/>
      <c r="I29" s="35"/>
      <c r="J29" s="35"/>
      <c r="K29" s="35"/>
      <c r="L29" s="35"/>
      <c r="M29" s="60"/>
      <c r="N29" s="160" t="s">
        <v>209</v>
      </c>
      <c r="O29" s="166"/>
      <c r="P29" s="173"/>
      <c r="Q29" s="165"/>
      <c r="R29" s="338"/>
      <c r="S29" s="245"/>
      <c r="T29" s="63"/>
      <c r="U29" s="63"/>
      <c r="V29" s="63"/>
      <c r="W29" s="63"/>
      <c r="X29" s="63"/>
    </row>
    <row r="30" spans="2:26" ht="16" thickBot="1" x14ac:dyDescent="0.25">
      <c r="B30" s="63"/>
      <c r="C30" s="160" t="s">
        <v>71</v>
      </c>
      <c r="D30" s="166"/>
      <c r="E30" s="173"/>
      <c r="F30" s="165"/>
      <c r="G30" s="338"/>
      <c r="H30" s="63"/>
      <c r="I30" s="35"/>
      <c r="J30" s="35"/>
      <c r="K30" s="35"/>
      <c r="L30" s="35"/>
      <c r="M30" s="60"/>
      <c r="N30" s="160" t="s">
        <v>210</v>
      </c>
      <c r="O30" s="166"/>
      <c r="P30" s="173"/>
      <c r="Q30" s="165"/>
      <c r="R30" s="338"/>
      <c r="S30" s="245"/>
      <c r="T30" s="63"/>
      <c r="U30" s="63"/>
      <c r="V30" s="63"/>
      <c r="W30" s="63"/>
      <c r="X30" s="63"/>
    </row>
    <row r="31" spans="2:26" ht="16" thickBot="1" x14ac:dyDescent="0.25">
      <c r="B31" s="63"/>
      <c r="C31" s="160" t="s">
        <v>72</v>
      </c>
      <c r="D31" s="167"/>
      <c r="E31" s="174"/>
      <c r="F31" s="168"/>
      <c r="G31" s="339"/>
      <c r="H31" s="63"/>
      <c r="I31" s="35"/>
      <c r="J31" s="35"/>
      <c r="K31" s="35"/>
      <c r="L31" s="35"/>
      <c r="M31" s="60"/>
      <c r="N31" s="160" t="s">
        <v>211</v>
      </c>
      <c r="O31" s="167"/>
      <c r="P31" s="174"/>
      <c r="Q31" s="168"/>
      <c r="R31" s="339"/>
      <c r="S31" s="246"/>
      <c r="T31" s="63"/>
      <c r="U31" s="63"/>
      <c r="V31" s="63"/>
      <c r="W31" s="63"/>
      <c r="X31" s="63"/>
    </row>
    <row r="32" spans="2:26" ht="16" thickBot="1" x14ac:dyDescent="0.25">
      <c r="B32" s="63"/>
      <c r="C32" s="160" t="s">
        <v>73</v>
      </c>
      <c r="D32" s="166"/>
      <c r="E32" s="173"/>
      <c r="F32" s="165"/>
      <c r="G32" s="338"/>
      <c r="H32" s="63"/>
      <c r="I32" s="35"/>
      <c r="J32" s="35"/>
      <c r="K32" s="35"/>
      <c r="L32" s="35"/>
      <c r="M32" s="60"/>
      <c r="N32" s="160" t="s">
        <v>212</v>
      </c>
      <c r="O32" s="166"/>
      <c r="P32" s="173"/>
      <c r="Q32" s="165"/>
      <c r="R32" s="338"/>
      <c r="S32" s="245"/>
      <c r="T32" s="63"/>
      <c r="U32" s="63"/>
      <c r="V32" s="63"/>
      <c r="W32" s="63"/>
      <c r="X32" s="63"/>
    </row>
    <row r="33" spans="2:24" ht="16" thickBot="1" x14ac:dyDescent="0.25">
      <c r="B33" s="63"/>
      <c r="C33" s="160" t="s">
        <v>74</v>
      </c>
      <c r="D33" s="166"/>
      <c r="E33" s="173"/>
      <c r="F33" s="165"/>
      <c r="G33" s="338"/>
      <c r="H33" s="63"/>
      <c r="I33" s="35"/>
      <c r="J33" s="35"/>
      <c r="K33" s="35"/>
      <c r="L33" s="35"/>
      <c r="M33" s="60"/>
      <c r="N33" s="160" t="s">
        <v>213</v>
      </c>
      <c r="O33" s="166"/>
      <c r="P33" s="173"/>
      <c r="Q33" s="165"/>
      <c r="R33" s="338"/>
      <c r="S33" s="245"/>
      <c r="T33" s="63"/>
      <c r="U33" s="63"/>
      <c r="V33" s="63"/>
      <c r="W33" s="63"/>
      <c r="X33" s="63"/>
    </row>
    <row r="34" spans="2:24" ht="16" thickBot="1" x14ac:dyDescent="0.25">
      <c r="B34" s="63"/>
      <c r="C34" s="160" t="s">
        <v>75</v>
      </c>
      <c r="D34" s="166"/>
      <c r="E34" s="173"/>
      <c r="F34" s="165"/>
      <c r="G34" s="338"/>
      <c r="H34" s="63"/>
      <c r="I34" s="35"/>
      <c r="J34" s="35"/>
      <c r="K34" s="35"/>
      <c r="L34" s="35"/>
      <c r="M34" s="60"/>
      <c r="N34" s="160" t="s">
        <v>214</v>
      </c>
      <c r="O34" s="166"/>
      <c r="P34" s="173"/>
      <c r="Q34" s="165"/>
      <c r="R34" s="338"/>
      <c r="S34" s="245"/>
      <c r="T34" s="63"/>
      <c r="U34" s="63"/>
      <c r="V34" s="63"/>
      <c r="W34" s="63"/>
      <c r="X34" s="63"/>
    </row>
    <row r="35" spans="2:24" ht="16" thickBot="1" x14ac:dyDescent="0.25">
      <c r="B35" s="63"/>
      <c r="C35" s="158" t="s">
        <v>104</v>
      </c>
      <c r="D35" s="162">
        <f>SUM(D23:D34)</f>
        <v>0</v>
      </c>
      <c r="E35" s="169">
        <f>SUM(E23:E34)</f>
        <v>0</v>
      </c>
      <c r="F35" s="163">
        <f>SUM(F23:F34)</f>
        <v>0</v>
      </c>
      <c r="G35" s="226"/>
      <c r="H35" s="63"/>
      <c r="I35" s="35"/>
      <c r="J35" s="35"/>
      <c r="K35" s="35"/>
      <c r="L35" s="35"/>
      <c r="M35" s="60"/>
      <c r="N35" s="160" t="s">
        <v>215</v>
      </c>
      <c r="O35" s="166"/>
      <c r="P35" s="173"/>
      <c r="Q35" s="165"/>
      <c r="R35" s="338"/>
      <c r="S35" s="245"/>
      <c r="T35" s="63"/>
      <c r="U35" s="63"/>
      <c r="V35" s="63"/>
      <c r="W35" s="63"/>
      <c r="X35" s="63"/>
    </row>
    <row r="36" spans="2:24" ht="21" customHeight="1" thickBot="1" x14ac:dyDescent="0.25">
      <c r="B36" s="63"/>
      <c r="C36" s="455"/>
      <c r="D36" s="455"/>
      <c r="E36" s="455"/>
      <c r="F36" s="35"/>
      <c r="G36" s="35"/>
      <c r="H36" s="199"/>
      <c r="I36" s="35"/>
      <c r="J36" s="35"/>
      <c r="K36" s="35"/>
      <c r="L36" s="35"/>
      <c r="M36" s="60"/>
      <c r="N36" s="263" t="s">
        <v>104</v>
      </c>
      <c r="O36" s="162">
        <f>SUM(O23:O35)</f>
        <v>0</v>
      </c>
      <c r="P36" s="169">
        <f>SUM(P23:P35)</f>
        <v>0</v>
      </c>
      <c r="Q36" s="163">
        <f>SUM(Q23:Q35)</f>
        <v>0</v>
      </c>
      <c r="R36" s="226"/>
      <c r="S36" s="317"/>
      <c r="T36" s="63"/>
      <c r="U36" s="63"/>
      <c r="V36" s="63"/>
      <c r="W36" s="63"/>
      <c r="X36" s="63"/>
    </row>
    <row r="37" spans="2:24" ht="32" customHeight="1" x14ac:dyDescent="0.2">
      <c r="B37" s="63"/>
      <c r="C37" s="212"/>
      <c r="D37" s="212"/>
      <c r="E37" s="212"/>
      <c r="F37" s="213"/>
      <c r="G37" s="213"/>
      <c r="H37" s="199"/>
      <c r="I37" s="213"/>
      <c r="J37" s="213"/>
      <c r="K37" s="213"/>
      <c r="L37" s="213"/>
      <c r="M37" s="60"/>
      <c r="N37" s="271"/>
      <c r="O37" s="276"/>
      <c r="P37" s="274"/>
      <c r="Q37" s="274"/>
      <c r="R37" s="274"/>
      <c r="S37" s="274"/>
      <c r="T37" s="274"/>
      <c r="U37" s="275"/>
      <c r="V37" s="63"/>
      <c r="W37" s="63"/>
      <c r="X37" s="63"/>
    </row>
    <row r="38" spans="2:24" ht="32" customHeight="1" x14ac:dyDescent="0.2">
      <c r="B38" s="63"/>
      <c r="C38" s="433" t="s">
        <v>272</v>
      </c>
      <c r="D38" s="433"/>
      <c r="E38" s="433"/>
      <c r="F38" s="433"/>
      <c r="G38" s="433"/>
      <c r="H38" s="433"/>
      <c r="I38" s="433"/>
      <c r="J38" s="433"/>
      <c r="K38" s="433"/>
      <c r="L38" s="433"/>
      <c r="M38" s="433"/>
      <c r="N38" s="433"/>
      <c r="O38" s="433"/>
      <c r="P38" s="433"/>
      <c r="Q38" s="433"/>
      <c r="R38" s="433"/>
      <c r="S38" s="274"/>
      <c r="T38" s="274"/>
      <c r="U38" s="275"/>
      <c r="V38" s="63"/>
      <c r="W38" s="63"/>
      <c r="X38" s="63"/>
    </row>
    <row r="39" spans="2:24" ht="32" customHeight="1" x14ac:dyDescent="0.2">
      <c r="B39" s="63"/>
      <c r="C39" s="473" t="s">
        <v>271</v>
      </c>
      <c r="D39" s="473"/>
      <c r="E39" s="473"/>
      <c r="F39" s="473"/>
      <c r="G39" s="473"/>
      <c r="H39" s="473"/>
      <c r="I39" s="473"/>
      <c r="J39" s="473"/>
      <c r="K39" s="473"/>
      <c r="L39" s="473"/>
      <c r="M39" s="473"/>
      <c r="N39" s="473"/>
      <c r="O39" s="473"/>
      <c r="P39" s="473"/>
      <c r="Q39" s="473"/>
      <c r="R39" s="473"/>
      <c r="S39" s="274"/>
      <c r="T39" s="274"/>
      <c r="U39" s="275"/>
      <c r="V39" s="63"/>
      <c r="W39" s="63"/>
      <c r="X39" s="63"/>
    </row>
    <row r="40" spans="2:24" ht="81" customHeight="1" x14ac:dyDescent="0.2">
      <c r="B40" s="63"/>
      <c r="C40" s="473"/>
      <c r="D40" s="473"/>
      <c r="E40" s="473"/>
      <c r="F40" s="473"/>
      <c r="G40" s="473"/>
      <c r="H40" s="473"/>
      <c r="I40" s="473"/>
      <c r="J40" s="473"/>
      <c r="K40" s="473"/>
      <c r="L40" s="473"/>
      <c r="M40" s="473"/>
      <c r="N40" s="473"/>
      <c r="O40" s="473"/>
      <c r="P40" s="473"/>
      <c r="Q40" s="473"/>
      <c r="R40" s="473"/>
      <c r="S40" s="274"/>
      <c r="T40" s="274"/>
      <c r="U40" s="275"/>
      <c r="V40" s="63"/>
      <c r="W40" s="63"/>
      <c r="X40" s="63"/>
    </row>
    <row r="41" spans="2:24" ht="25" customHeight="1" x14ac:dyDescent="0.2">
      <c r="B41" s="63"/>
      <c r="C41" s="357"/>
      <c r="D41" s="357"/>
      <c r="E41" s="357"/>
      <c r="F41" s="357"/>
      <c r="G41" s="357"/>
      <c r="H41" s="357"/>
      <c r="I41" s="357"/>
      <c r="J41" s="357"/>
      <c r="K41" s="357"/>
      <c r="L41" s="357"/>
      <c r="M41" s="357"/>
      <c r="N41" s="357"/>
      <c r="O41" s="357"/>
      <c r="P41" s="357"/>
      <c r="Q41" s="357"/>
      <c r="R41" s="357"/>
      <c r="S41" s="274"/>
      <c r="T41" s="274"/>
      <c r="U41" s="275"/>
      <c r="V41" s="63"/>
      <c r="W41" s="63"/>
      <c r="X41" s="63"/>
    </row>
    <row r="42" spans="2:24" ht="28" customHeight="1" x14ac:dyDescent="0.2">
      <c r="B42" s="63"/>
      <c r="C42" s="440" t="s">
        <v>230</v>
      </c>
      <c r="D42" s="440"/>
      <c r="E42" s="357"/>
      <c r="F42" s="357"/>
      <c r="G42" s="357"/>
      <c r="H42" s="63"/>
      <c r="I42" s="63"/>
      <c r="J42" s="357"/>
      <c r="K42" s="357"/>
      <c r="L42" s="357"/>
      <c r="M42" s="357"/>
      <c r="N42" s="357"/>
      <c r="O42" s="357"/>
      <c r="P42" s="357"/>
      <c r="Q42" s="357"/>
      <c r="R42" s="357"/>
      <c r="S42" s="274"/>
      <c r="T42" s="274"/>
      <c r="U42" s="275"/>
      <c r="V42" s="63"/>
      <c r="W42" s="63"/>
      <c r="X42" s="63"/>
    </row>
    <row r="43" spans="2:24" ht="25" customHeight="1" thickBot="1" x14ac:dyDescent="0.25">
      <c r="B43" s="63"/>
      <c r="C43" s="449" t="s">
        <v>231</v>
      </c>
      <c r="D43" s="449"/>
      <c r="E43" s="358"/>
      <c r="F43" s="213"/>
      <c r="G43" s="213"/>
      <c r="H43" s="63"/>
      <c r="I43" s="63"/>
      <c r="J43" s="213"/>
      <c r="K43" s="213"/>
      <c r="L43" s="213"/>
      <c r="M43" s="60"/>
      <c r="N43" s="271"/>
      <c r="O43" s="276"/>
      <c r="P43" s="274"/>
      <c r="Q43" s="274"/>
      <c r="R43" s="274"/>
      <c r="S43" s="274"/>
      <c r="T43" s="274"/>
      <c r="U43" s="275"/>
      <c r="V43" s="63"/>
      <c r="W43" s="63"/>
      <c r="X43" s="63"/>
    </row>
    <row r="44" spans="2:24" ht="32" customHeight="1" x14ac:dyDescent="0.2">
      <c r="B44" s="63"/>
      <c r="C44" s="364"/>
      <c r="D44" s="294"/>
      <c r="E44" s="358"/>
      <c r="F44" s="213"/>
      <c r="G44" s="213"/>
      <c r="H44" s="199"/>
      <c r="I44" s="213"/>
      <c r="J44" s="213"/>
      <c r="K44" s="213"/>
      <c r="L44" s="213"/>
      <c r="M44" s="60"/>
      <c r="N44" s="271"/>
      <c r="O44" s="276"/>
      <c r="P44" s="274"/>
      <c r="Q44" s="274"/>
      <c r="R44" s="274"/>
      <c r="S44" s="274"/>
      <c r="T44" s="274"/>
      <c r="U44" s="275"/>
      <c r="V44" s="63"/>
      <c r="W44" s="63"/>
      <c r="X44" s="63"/>
    </row>
    <row r="45" spans="2:24" ht="33" customHeight="1" x14ac:dyDescent="0.2">
      <c r="B45" s="63"/>
      <c r="C45" s="450" t="s">
        <v>202</v>
      </c>
      <c r="D45" s="450"/>
      <c r="E45" s="450"/>
      <c r="F45" s="450"/>
      <c r="G45" s="450"/>
      <c r="H45" s="199"/>
      <c r="I45" s="204"/>
      <c r="J45" s="204"/>
      <c r="K45" s="204"/>
      <c r="L45" s="204"/>
      <c r="M45" s="204"/>
      <c r="N45" s="204"/>
      <c r="O45" s="204"/>
      <c r="P45" s="204"/>
      <c r="Q45" s="213"/>
      <c r="R45" s="213"/>
      <c r="S45" s="213"/>
      <c r="T45" s="204"/>
      <c r="U45" s="204"/>
      <c r="V45" s="204"/>
      <c r="W45" s="204"/>
      <c r="X45" s="213"/>
    </row>
    <row r="46" spans="2:24" ht="5" customHeight="1" x14ac:dyDescent="0.2">
      <c r="B46" s="63"/>
      <c r="C46" s="27"/>
      <c r="D46" s="27"/>
      <c r="E46" s="50"/>
      <c r="F46" s="50"/>
      <c r="G46" s="50"/>
      <c r="H46" s="199"/>
      <c r="I46" s="204"/>
      <c r="J46" s="204"/>
      <c r="K46" s="204"/>
      <c r="L46" s="204"/>
      <c r="M46" s="204"/>
      <c r="N46" s="204"/>
      <c r="O46" s="204"/>
      <c r="P46" s="204"/>
      <c r="Q46" s="213"/>
      <c r="R46" s="213"/>
      <c r="S46" s="213"/>
      <c r="T46" s="204"/>
      <c r="U46" s="204"/>
      <c r="V46" s="204"/>
      <c r="W46" s="204"/>
      <c r="X46" s="213"/>
    </row>
    <row r="47" spans="2:24" ht="5" customHeight="1" x14ac:dyDescent="0.2">
      <c r="B47" s="63"/>
      <c r="C47" s="27"/>
      <c r="D47" s="27"/>
      <c r="E47" s="50"/>
      <c r="F47" s="71"/>
      <c r="G47" s="204"/>
      <c r="H47" s="199"/>
      <c r="I47" s="204"/>
      <c r="J47" s="204"/>
      <c r="K47" s="204"/>
      <c r="L47" s="204"/>
      <c r="M47" s="204"/>
      <c r="N47" s="204"/>
      <c r="O47" s="204"/>
      <c r="P47" s="204"/>
      <c r="Q47" s="213"/>
      <c r="R47" s="213"/>
      <c r="S47" s="213"/>
      <c r="T47" s="204"/>
      <c r="U47" s="204"/>
      <c r="V47" s="204"/>
      <c r="W47" s="204"/>
      <c r="X47" s="213"/>
    </row>
    <row r="48" spans="2:24" ht="27" customHeight="1" thickBot="1" x14ac:dyDescent="0.25">
      <c r="B48" s="63"/>
      <c r="C48" s="27"/>
      <c r="D48" s="477" t="s">
        <v>234</v>
      </c>
      <c r="E48" s="478"/>
      <c r="F48" s="479"/>
      <c r="G48" s="477" t="s">
        <v>237</v>
      </c>
      <c r="H48" s="478"/>
      <c r="I48" s="479"/>
      <c r="J48" s="477" t="s">
        <v>235</v>
      </c>
      <c r="K48" s="478"/>
      <c r="L48" s="479"/>
      <c r="M48" s="480" t="s">
        <v>236</v>
      </c>
      <c r="N48" s="481"/>
      <c r="O48" s="481"/>
      <c r="P48" s="482"/>
      <c r="Q48" s="477" t="s">
        <v>254</v>
      </c>
      <c r="R48" s="478"/>
      <c r="S48" s="479"/>
      <c r="T48" s="204"/>
      <c r="U48" s="204"/>
      <c r="V48" s="204"/>
      <c r="W48" s="204"/>
      <c r="X48" s="213"/>
    </row>
    <row r="49" spans="2:34" ht="57" customHeight="1" thickBot="1" x14ac:dyDescent="0.25">
      <c r="B49" s="63"/>
      <c r="C49" s="170" t="s">
        <v>25</v>
      </c>
      <c r="D49" s="159" t="s">
        <v>240</v>
      </c>
      <c r="E49" s="159" t="s">
        <v>239</v>
      </c>
      <c r="F49" s="159" t="s">
        <v>241</v>
      </c>
      <c r="G49" s="159" t="s">
        <v>240</v>
      </c>
      <c r="H49" s="159" t="s">
        <v>239</v>
      </c>
      <c r="I49" s="159" t="s">
        <v>241</v>
      </c>
      <c r="J49" s="209" t="s">
        <v>242</v>
      </c>
      <c r="K49" s="159" t="s">
        <v>239</v>
      </c>
      <c r="L49" s="159" t="s">
        <v>241</v>
      </c>
      <c r="M49" s="209" t="s">
        <v>229</v>
      </c>
      <c r="N49" s="209" t="s">
        <v>242</v>
      </c>
      <c r="O49" s="159" t="s">
        <v>239</v>
      </c>
      <c r="P49" s="159" t="s">
        <v>241</v>
      </c>
      <c r="Q49" s="209" t="s">
        <v>242</v>
      </c>
      <c r="R49" s="159" t="s">
        <v>239</v>
      </c>
      <c r="S49" s="159" t="s">
        <v>241</v>
      </c>
      <c r="T49" s="159" t="s">
        <v>228</v>
      </c>
      <c r="U49" s="193" t="s">
        <v>219</v>
      </c>
      <c r="V49" s="171" t="s">
        <v>220</v>
      </c>
      <c r="W49" s="200" t="s">
        <v>218</v>
      </c>
      <c r="X49" s="213"/>
      <c r="AA49" s="60"/>
      <c r="AB49" s="60"/>
      <c r="AC49" s="60"/>
      <c r="AD49" s="60"/>
      <c r="AE49" s="60"/>
      <c r="AF49" s="60"/>
      <c r="AG49" s="60"/>
      <c r="AH49" s="60"/>
    </row>
    <row r="50" spans="2:34" ht="16" thickBot="1" x14ac:dyDescent="0.25">
      <c r="B50" s="63"/>
      <c r="C50" s="160" t="s">
        <v>64</v>
      </c>
      <c r="D50" s="164"/>
      <c r="E50" s="164"/>
      <c r="F50" s="214">
        <f>((0.12*D50*E50)*226)/1000</f>
        <v>0</v>
      </c>
      <c r="G50" s="164"/>
      <c r="H50" s="164"/>
      <c r="I50" s="214">
        <f>((0.034*G50*H50)*226)/1000</f>
        <v>0</v>
      </c>
      <c r="J50" s="164"/>
      <c r="K50" s="164"/>
      <c r="L50" s="214">
        <f>((0.24*J50*K50)*226)/1000</f>
        <v>0</v>
      </c>
      <c r="M50" s="164"/>
      <c r="N50" s="164"/>
      <c r="O50" s="164"/>
      <c r="P50" s="214">
        <f t="shared" ref="P50:P61" si="0">((0.36*N50*O50)*226)/1000</f>
        <v>0</v>
      </c>
      <c r="Q50" s="164"/>
      <c r="R50" s="164"/>
      <c r="S50" s="214">
        <f>((1.11*Q50*R50)*226)/1000</f>
        <v>0</v>
      </c>
      <c r="T50" s="216">
        <f>P50+L50+I50+F50+S50</f>
        <v>0</v>
      </c>
      <c r="U50" s="173"/>
      <c r="V50" s="165"/>
      <c r="W50" s="338"/>
      <c r="X50" s="213"/>
      <c r="AA50" s="60"/>
      <c r="AB50" s="60"/>
      <c r="AC50" s="60"/>
      <c r="AD50" s="60"/>
      <c r="AE50" s="60"/>
      <c r="AF50" s="60"/>
      <c r="AG50" s="60"/>
      <c r="AH50" s="60"/>
    </row>
    <row r="51" spans="2:34" ht="16" thickBot="1" x14ac:dyDescent="0.25">
      <c r="B51" s="63"/>
      <c r="C51" s="160" t="s">
        <v>65</v>
      </c>
      <c r="D51" s="166"/>
      <c r="E51" s="166"/>
      <c r="F51" s="214">
        <f t="shared" ref="F51:F61" si="1">((0.12*D51*E51)*226)/1000</f>
        <v>0</v>
      </c>
      <c r="G51" s="166"/>
      <c r="H51" s="166"/>
      <c r="I51" s="214">
        <f t="shared" ref="I51:I61" si="2">((0.034*G51*H51)*226)/1000</f>
        <v>0</v>
      </c>
      <c r="J51" s="166"/>
      <c r="K51" s="166"/>
      <c r="L51" s="214">
        <f t="shared" ref="L51:L61" si="3">((0.24*J51*K51)*226)/1000</f>
        <v>0</v>
      </c>
      <c r="M51" s="166"/>
      <c r="N51" s="166"/>
      <c r="O51" s="166"/>
      <c r="P51" s="214">
        <f t="shared" si="0"/>
        <v>0</v>
      </c>
      <c r="Q51" s="166"/>
      <c r="R51" s="166"/>
      <c r="S51" s="214">
        <f t="shared" ref="S51:S61" si="4">((1.11*Q51*R51)*226)/1000</f>
        <v>0</v>
      </c>
      <c r="T51" s="216">
        <f t="shared" ref="T51:T61" si="5">P51+L51+I51+F51+S51</f>
        <v>0</v>
      </c>
      <c r="U51" s="173"/>
      <c r="V51" s="165"/>
      <c r="W51" s="338"/>
      <c r="X51" s="213"/>
      <c r="AA51" s="60"/>
      <c r="AB51" s="60"/>
      <c r="AC51" s="60"/>
      <c r="AD51" s="60"/>
      <c r="AE51" s="60"/>
      <c r="AF51" s="60"/>
      <c r="AG51" s="60"/>
      <c r="AH51" s="60"/>
    </row>
    <row r="52" spans="2:34" ht="16" thickBot="1" x14ac:dyDescent="0.25">
      <c r="B52" s="63"/>
      <c r="C52" s="160" t="s">
        <v>66</v>
      </c>
      <c r="D52" s="166"/>
      <c r="E52" s="166"/>
      <c r="F52" s="214">
        <f t="shared" si="1"/>
        <v>0</v>
      </c>
      <c r="G52" s="166"/>
      <c r="H52" s="166"/>
      <c r="I52" s="214">
        <f t="shared" si="2"/>
        <v>0</v>
      </c>
      <c r="J52" s="166"/>
      <c r="K52" s="166"/>
      <c r="L52" s="214">
        <f t="shared" si="3"/>
        <v>0</v>
      </c>
      <c r="M52" s="166"/>
      <c r="N52" s="166"/>
      <c r="O52" s="166"/>
      <c r="P52" s="214">
        <f t="shared" si="0"/>
        <v>0</v>
      </c>
      <c r="Q52" s="166"/>
      <c r="R52" s="166"/>
      <c r="S52" s="214">
        <f t="shared" si="4"/>
        <v>0</v>
      </c>
      <c r="T52" s="216">
        <f t="shared" si="5"/>
        <v>0</v>
      </c>
      <c r="U52" s="173"/>
      <c r="V52" s="165"/>
      <c r="W52" s="338"/>
      <c r="X52" s="213"/>
      <c r="AA52" s="60"/>
      <c r="AB52" s="60"/>
      <c r="AC52" s="60"/>
      <c r="AD52" s="60"/>
      <c r="AE52" s="60"/>
      <c r="AF52" s="60"/>
      <c r="AG52" s="60"/>
      <c r="AH52" s="60"/>
    </row>
    <row r="53" spans="2:34" ht="16" thickBot="1" x14ac:dyDescent="0.25">
      <c r="B53" s="63"/>
      <c r="C53" s="160" t="s">
        <v>67</v>
      </c>
      <c r="D53" s="166"/>
      <c r="E53" s="166"/>
      <c r="F53" s="214">
        <f t="shared" si="1"/>
        <v>0</v>
      </c>
      <c r="G53" s="166"/>
      <c r="H53" s="166"/>
      <c r="I53" s="214">
        <f t="shared" si="2"/>
        <v>0</v>
      </c>
      <c r="J53" s="166"/>
      <c r="K53" s="166"/>
      <c r="L53" s="214">
        <f t="shared" si="3"/>
        <v>0</v>
      </c>
      <c r="M53" s="166"/>
      <c r="N53" s="166"/>
      <c r="O53" s="166"/>
      <c r="P53" s="214">
        <f t="shared" si="0"/>
        <v>0</v>
      </c>
      <c r="Q53" s="166"/>
      <c r="R53" s="166"/>
      <c r="S53" s="214">
        <f t="shared" si="4"/>
        <v>0</v>
      </c>
      <c r="T53" s="216">
        <f t="shared" si="5"/>
        <v>0</v>
      </c>
      <c r="U53" s="173"/>
      <c r="V53" s="165"/>
      <c r="W53" s="338"/>
      <c r="X53" s="213"/>
      <c r="AA53" s="60"/>
      <c r="AB53" s="60"/>
      <c r="AC53" s="60"/>
      <c r="AD53" s="60"/>
      <c r="AE53" s="60"/>
      <c r="AF53" s="60"/>
      <c r="AG53" s="60"/>
      <c r="AH53" s="60"/>
    </row>
    <row r="54" spans="2:34" ht="16" thickBot="1" x14ac:dyDescent="0.25">
      <c r="B54" s="63"/>
      <c r="C54" s="160" t="s">
        <v>68</v>
      </c>
      <c r="D54" s="166"/>
      <c r="E54" s="166"/>
      <c r="F54" s="214">
        <f t="shared" si="1"/>
        <v>0</v>
      </c>
      <c r="G54" s="166"/>
      <c r="H54" s="166"/>
      <c r="I54" s="214">
        <f t="shared" si="2"/>
        <v>0</v>
      </c>
      <c r="J54" s="166"/>
      <c r="K54" s="166"/>
      <c r="L54" s="214">
        <f t="shared" si="3"/>
        <v>0</v>
      </c>
      <c r="M54" s="166"/>
      <c r="N54" s="166"/>
      <c r="O54" s="166"/>
      <c r="P54" s="214">
        <f t="shared" si="0"/>
        <v>0</v>
      </c>
      <c r="Q54" s="166"/>
      <c r="R54" s="166"/>
      <c r="S54" s="214">
        <f t="shared" si="4"/>
        <v>0</v>
      </c>
      <c r="T54" s="216">
        <f t="shared" si="5"/>
        <v>0</v>
      </c>
      <c r="U54" s="173"/>
      <c r="V54" s="165"/>
      <c r="W54" s="338"/>
      <c r="X54" s="213"/>
      <c r="AA54" s="60"/>
      <c r="AB54" s="60"/>
      <c r="AC54" s="60"/>
      <c r="AD54" s="60"/>
      <c r="AE54" s="60"/>
      <c r="AF54" s="60"/>
      <c r="AG54" s="60"/>
      <c r="AH54" s="60"/>
    </row>
    <row r="55" spans="2:34" ht="16" thickBot="1" x14ac:dyDescent="0.25">
      <c r="B55" s="63"/>
      <c r="C55" s="160" t="s">
        <v>69</v>
      </c>
      <c r="D55" s="166"/>
      <c r="E55" s="166"/>
      <c r="F55" s="214">
        <f t="shared" si="1"/>
        <v>0</v>
      </c>
      <c r="G55" s="166"/>
      <c r="H55" s="166"/>
      <c r="I55" s="214">
        <f t="shared" si="2"/>
        <v>0</v>
      </c>
      <c r="J55" s="166"/>
      <c r="K55" s="166"/>
      <c r="L55" s="214">
        <f t="shared" si="3"/>
        <v>0</v>
      </c>
      <c r="M55" s="166"/>
      <c r="N55" s="166"/>
      <c r="O55" s="166"/>
      <c r="P55" s="214">
        <f t="shared" si="0"/>
        <v>0</v>
      </c>
      <c r="Q55" s="166"/>
      <c r="R55" s="166"/>
      <c r="S55" s="214">
        <f t="shared" si="4"/>
        <v>0</v>
      </c>
      <c r="T55" s="216">
        <f t="shared" si="5"/>
        <v>0</v>
      </c>
      <c r="U55" s="173"/>
      <c r="V55" s="165"/>
      <c r="W55" s="338"/>
      <c r="X55" s="213"/>
      <c r="AA55" s="60"/>
      <c r="AB55" s="60"/>
      <c r="AC55" s="60"/>
      <c r="AD55" s="60"/>
      <c r="AE55" s="60"/>
      <c r="AF55" s="60"/>
      <c r="AG55" s="60"/>
      <c r="AH55" s="60"/>
    </row>
    <row r="56" spans="2:34" ht="16" thickBot="1" x14ac:dyDescent="0.25">
      <c r="B56" s="63"/>
      <c r="C56" s="161" t="s">
        <v>70</v>
      </c>
      <c r="D56" s="166"/>
      <c r="E56" s="166"/>
      <c r="F56" s="214">
        <f t="shared" si="1"/>
        <v>0</v>
      </c>
      <c r="G56" s="166"/>
      <c r="H56" s="166"/>
      <c r="I56" s="214">
        <f t="shared" si="2"/>
        <v>0</v>
      </c>
      <c r="J56" s="166"/>
      <c r="K56" s="166"/>
      <c r="L56" s="214">
        <f t="shared" si="3"/>
        <v>0</v>
      </c>
      <c r="M56" s="166"/>
      <c r="N56" s="166"/>
      <c r="O56" s="166"/>
      <c r="P56" s="214">
        <f t="shared" si="0"/>
        <v>0</v>
      </c>
      <c r="Q56" s="166"/>
      <c r="R56" s="166"/>
      <c r="S56" s="214">
        <f t="shared" si="4"/>
        <v>0</v>
      </c>
      <c r="T56" s="216">
        <f t="shared" si="5"/>
        <v>0</v>
      </c>
      <c r="U56" s="173"/>
      <c r="V56" s="165"/>
      <c r="W56" s="338"/>
      <c r="X56" s="213"/>
      <c r="AA56" s="60"/>
      <c r="AB56" s="60"/>
      <c r="AC56" s="60"/>
      <c r="AD56" s="60"/>
      <c r="AE56" s="60"/>
      <c r="AF56" s="60"/>
      <c r="AG56" s="60"/>
      <c r="AH56" s="60"/>
    </row>
    <row r="57" spans="2:34" ht="16" thickBot="1" x14ac:dyDescent="0.25">
      <c r="B57" s="63"/>
      <c r="C57" s="160" t="s">
        <v>71</v>
      </c>
      <c r="D57" s="166"/>
      <c r="E57" s="166"/>
      <c r="F57" s="214">
        <f t="shared" si="1"/>
        <v>0</v>
      </c>
      <c r="G57" s="166"/>
      <c r="H57" s="166"/>
      <c r="I57" s="214">
        <f t="shared" si="2"/>
        <v>0</v>
      </c>
      <c r="J57" s="166"/>
      <c r="K57" s="166"/>
      <c r="L57" s="214">
        <f t="shared" si="3"/>
        <v>0</v>
      </c>
      <c r="M57" s="166"/>
      <c r="N57" s="166"/>
      <c r="O57" s="166"/>
      <c r="P57" s="214">
        <f t="shared" si="0"/>
        <v>0</v>
      </c>
      <c r="Q57" s="166"/>
      <c r="R57" s="166"/>
      <c r="S57" s="214">
        <f t="shared" si="4"/>
        <v>0</v>
      </c>
      <c r="T57" s="216">
        <f t="shared" si="5"/>
        <v>0</v>
      </c>
      <c r="U57" s="173"/>
      <c r="V57" s="165"/>
      <c r="W57" s="338"/>
      <c r="X57" s="213"/>
      <c r="AA57" s="60"/>
      <c r="AB57" s="60"/>
      <c r="AC57" s="60"/>
      <c r="AD57" s="60"/>
      <c r="AE57" s="60"/>
      <c r="AF57" s="60"/>
      <c r="AG57" s="60"/>
      <c r="AH57" s="60"/>
    </row>
    <row r="58" spans="2:34" ht="16" thickBot="1" x14ac:dyDescent="0.25">
      <c r="B58" s="63"/>
      <c r="C58" s="160" t="s">
        <v>72</v>
      </c>
      <c r="D58" s="166"/>
      <c r="E58" s="166"/>
      <c r="F58" s="214">
        <f t="shared" si="1"/>
        <v>0</v>
      </c>
      <c r="G58" s="167"/>
      <c r="H58" s="167"/>
      <c r="I58" s="214">
        <f t="shared" si="2"/>
        <v>0</v>
      </c>
      <c r="J58" s="167"/>
      <c r="K58" s="167"/>
      <c r="L58" s="214">
        <f t="shared" si="3"/>
        <v>0</v>
      </c>
      <c r="M58" s="167"/>
      <c r="N58" s="167"/>
      <c r="O58" s="167"/>
      <c r="P58" s="214">
        <f t="shared" si="0"/>
        <v>0</v>
      </c>
      <c r="Q58" s="167"/>
      <c r="R58" s="167"/>
      <c r="S58" s="214">
        <f t="shared" si="4"/>
        <v>0</v>
      </c>
      <c r="T58" s="216">
        <f t="shared" si="5"/>
        <v>0</v>
      </c>
      <c r="U58" s="173"/>
      <c r="V58" s="168"/>
      <c r="W58" s="339"/>
      <c r="X58" s="213"/>
      <c r="AA58" s="60"/>
      <c r="AB58" s="60"/>
      <c r="AC58" s="60"/>
      <c r="AD58" s="60"/>
      <c r="AE58" s="60"/>
      <c r="AF58" s="60"/>
      <c r="AG58" s="60"/>
      <c r="AH58" s="60"/>
    </row>
    <row r="59" spans="2:34" ht="16" thickBot="1" x14ac:dyDescent="0.25">
      <c r="B59" s="63"/>
      <c r="C59" s="160" t="s">
        <v>73</v>
      </c>
      <c r="D59" s="166"/>
      <c r="E59" s="166"/>
      <c r="F59" s="214">
        <f t="shared" si="1"/>
        <v>0</v>
      </c>
      <c r="G59" s="166"/>
      <c r="H59" s="166"/>
      <c r="I59" s="214">
        <f t="shared" si="2"/>
        <v>0</v>
      </c>
      <c r="J59" s="166"/>
      <c r="K59" s="166"/>
      <c r="L59" s="214">
        <f t="shared" si="3"/>
        <v>0</v>
      </c>
      <c r="M59" s="166"/>
      <c r="N59" s="166"/>
      <c r="O59" s="166"/>
      <c r="P59" s="214">
        <f t="shared" si="0"/>
        <v>0</v>
      </c>
      <c r="Q59" s="166"/>
      <c r="R59" s="166"/>
      <c r="S59" s="214">
        <f t="shared" si="4"/>
        <v>0</v>
      </c>
      <c r="T59" s="216">
        <f t="shared" si="5"/>
        <v>0</v>
      </c>
      <c r="U59" s="173"/>
      <c r="V59" s="165"/>
      <c r="W59" s="338"/>
      <c r="X59" s="2"/>
    </row>
    <row r="60" spans="2:34" ht="16" thickBot="1" x14ac:dyDescent="0.25">
      <c r="B60" s="63"/>
      <c r="C60" s="160" t="s">
        <v>74</v>
      </c>
      <c r="D60" s="166"/>
      <c r="E60" s="166"/>
      <c r="F60" s="214">
        <f t="shared" si="1"/>
        <v>0</v>
      </c>
      <c r="G60" s="166"/>
      <c r="H60" s="166"/>
      <c r="I60" s="214">
        <f t="shared" si="2"/>
        <v>0</v>
      </c>
      <c r="J60" s="166"/>
      <c r="K60" s="166"/>
      <c r="L60" s="214">
        <f t="shared" si="3"/>
        <v>0</v>
      </c>
      <c r="M60" s="166"/>
      <c r="N60" s="166"/>
      <c r="O60" s="166"/>
      <c r="P60" s="214">
        <f t="shared" si="0"/>
        <v>0</v>
      </c>
      <c r="Q60" s="166"/>
      <c r="R60" s="166"/>
      <c r="S60" s="214">
        <f t="shared" si="4"/>
        <v>0</v>
      </c>
      <c r="T60" s="216">
        <f>P60+L60+I60+F60+S60</f>
        <v>0</v>
      </c>
      <c r="U60" s="173"/>
      <c r="V60" s="165"/>
      <c r="W60" s="338"/>
      <c r="X60" s="2"/>
    </row>
    <row r="61" spans="2:34" ht="16" thickBot="1" x14ac:dyDescent="0.25">
      <c r="B61" s="63"/>
      <c r="C61" s="160" t="s">
        <v>75</v>
      </c>
      <c r="D61" s="166"/>
      <c r="E61" s="166"/>
      <c r="F61" s="214">
        <f t="shared" si="1"/>
        <v>0</v>
      </c>
      <c r="G61" s="166"/>
      <c r="H61" s="166"/>
      <c r="I61" s="214">
        <f t="shared" si="2"/>
        <v>0</v>
      </c>
      <c r="J61" s="166"/>
      <c r="K61" s="166"/>
      <c r="L61" s="214">
        <f t="shared" si="3"/>
        <v>0</v>
      </c>
      <c r="M61" s="166"/>
      <c r="N61" s="166"/>
      <c r="O61" s="166"/>
      <c r="P61" s="214">
        <f t="shared" si="0"/>
        <v>0</v>
      </c>
      <c r="Q61" s="166"/>
      <c r="R61" s="166"/>
      <c r="S61" s="214">
        <f t="shared" si="4"/>
        <v>0</v>
      </c>
      <c r="T61" s="216">
        <f t="shared" si="5"/>
        <v>0</v>
      </c>
      <c r="U61" s="173"/>
      <c r="V61" s="165"/>
      <c r="W61" s="338"/>
      <c r="X61" s="2"/>
    </row>
    <row r="62" spans="2:34" ht="16" thickBot="1" x14ac:dyDescent="0.25">
      <c r="B62" s="63"/>
      <c r="C62" s="158" t="s">
        <v>104</v>
      </c>
      <c r="D62" s="2"/>
      <c r="E62" s="2"/>
      <c r="F62" s="215">
        <f>SUM(F50:F61)</f>
        <v>0</v>
      </c>
      <c r="G62" s="2"/>
      <c r="H62" s="2"/>
      <c r="I62" s="215">
        <f>SUM(I50:I61)</f>
        <v>0</v>
      </c>
      <c r="J62" s="2"/>
      <c r="K62" s="2"/>
      <c r="L62" s="215">
        <f>SUM(L50:L61)</f>
        <v>0</v>
      </c>
      <c r="M62" s="2"/>
      <c r="N62" s="2"/>
      <c r="O62" s="2"/>
      <c r="P62" s="215">
        <f>SUM(P50:P61)</f>
        <v>0</v>
      </c>
      <c r="Q62" s="2"/>
      <c r="R62" s="2"/>
      <c r="S62" s="215">
        <f>SUM(S50:S61)</f>
        <v>0</v>
      </c>
      <c r="T62" s="215">
        <f>SUM(T50:T61)</f>
        <v>0</v>
      </c>
      <c r="U62" s="169">
        <f>SUM(U50:U61)</f>
        <v>0</v>
      </c>
      <c r="V62" s="163">
        <f>SUM(V50:V61)</f>
        <v>0</v>
      </c>
      <c r="W62" s="247"/>
      <c r="X62" s="2"/>
    </row>
    <row r="63" spans="2:34" x14ac:dyDescent="0.2">
      <c r="B63" s="63"/>
      <c r="C63" s="448"/>
      <c r="D63" s="448"/>
      <c r="E63" s="448"/>
      <c r="F63" s="35"/>
      <c r="G63" s="2"/>
      <c r="H63" s="2"/>
      <c r="I63" s="2"/>
      <c r="J63" s="2"/>
      <c r="K63" s="2"/>
      <c r="L63" s="2"/>
      <c r="N63" s="63"/>
      <c r="O63" s="63"/>
      <c r="P63" s="63"/>
      <c r="Q63" s="63"/>
      <c r="R63" s="63"/>
      <c r="S63" s="63"/>
      <c r="T63" s="63"/>
      <c r="U63" s="63"/>
      <c r="V63" s="63"/>
      <c r="W63" s="63"/>
      <c r="X63" s="63"/>
    </row>
    <row r="64" spans="2:34" x14ac:dyDescent="0.2">
      <c r="B64" s="63"/>
      <c r="C64" s="18"/>
      <c r="D64" s="63"/>
      <c r="E64" s="63"/>
      <c r="F64" s="213"/>
      <c r="G64" s="63"/>
      <c r="H64" s="63"/>
      <c r="I64" s="63"/>
      <c r="J64" s="63"/>
      <c r="K64" s="63"/>
      <c r="L64" s="63"/>
      <c r="M64" s="63"/>
      <c r="N64" s="63"/>
      <c r="O64" s="63"/>
      <c r="P64" s="63"/>
      <c r="Q64" s="63"/>
      <c r="R64" s="63"/>
      <c r="S64" s="63"/>
      <c r="T64" s="63"/>
      <c r="U64" s="63"/>
      <c r="V64" s="63"/>
      <c r="W64" s="63"/>
      <c r="X64" s="63"/>
    </row>
    <row r="65" spans="2:24" x14ac:dyDescent="0.2">
      <c r="B65" s="63"/>
      <c r="C65" s="63"/>
      <c r="D65" s="63"/>
      <c r="E65" s="63"/>
      <c r="F65" s="63"/>
      <c r="G65" s="63"/>
      <c r="H65" s="63"/>
      <c r="I65" s="63"/>
      <c r="J65" s="63"/>
      <c r="K65" s="63"/>
      <c r="L65" s="63"/>
      <c r="M65" s="63"/>
      <c r="N65" s="63"/>
      <c r="O65" s="63"/>
      <c r="P65" s="63"/>
      <c r="Q65" s="63"/>
      <c r="R65" s="63"/>
      <c r="S65" s="63"/>
      <c r="T65" s="63"/>
      <c r="U65" s="63" t="s">
        <v>333</v>
      </c>
      <c r="V65" s="63"/>
      <c r="W65" s="63"/>
      <c r="X65" s="63"/>
    </row>
    <row r="66" spans="2:24" x14ac:dyDescent="0.2">
      <c r="B66" s="63"/>
      <c r="C66" s="63"/>
      <c r="D66" s="63"/>
      <c r="E66" s="63"/>
      <c r="F66" s="63"/>
      <c r="G66" s="63"/>
      <c r="H66" s="63"/>
      <c r="I66" s="63"/>
      <c r="J66" s="63"/>
      <c r="K66" s="63"/>
      <c r="L66" s="63"/>
      <c r="M66" s="63"/>
      <c r="N66" s="63"/>
      <c r="O66" s="63"/>
      <c r="P66" s="63"/>
      <c r="Q66" s="63"/>
      <c r="R66" s="63"/>
      <c r="S66" s="63"/>
      <c r="T66" s="63"/>
      <c r="U66" s="63" t="s">
        <v>333</v>
      </c>
      <c r="V66" s="63"/>
      <c r="W66" s="63"/>
      <c r="X66" s="63"/>
    </row>
    <row r="67" spans="2:24" ht="20" x14ac:dyDescent="0.2">
      <c r="B67" s="63"/>
      <c r="C67" s="450" t="s">
        <v>217</v>
      </c>
      <c r="D67" s="450"/>
      <c r="E67" s="450"/>
      <c r="F67" s="450"/>
      <c r="G67" s="450"/>
      <c r="H67" s="199"/>
      <c r="I67" s="213"/>
      <c r="J67" s="213"/>
      <c r="K67" s="213"/>
      <c r="L67" s="213"/>
      <c r="M67" s="213"/>
      <c r="N67" s="213"/>
      <c r="O67" s="213"/>
      <c r="P67" s="213"/>
      <c r="Q67" s="213"/>
      <c r="R67" s="213"/>
      <c r="S67" s="213"/>
      <c r="T67" s="213"/>
      <c r="U67" s="213"/>
      <c r="V67" s="213"/>
      <c r="W67" s="213"/>
      <c r="X67" s="213"/>
    </row>
    <row r="68" spans="2:24" ht="20" x14ac:dyDescent="0.2">
      <c r="B68" s="63"/>
      <c r="C68" s="27"/>
      <c r="D68" s="27"/>
      <c r="E68" s="50"/>
      <c r="F68" s="50"/>
      <c r="G68" s="50"/>
      <c r="H68" s="199"/>
      <c r="I68" s="213"/>
      <c r="J68" s="213"/>
      <c r="K68" s="213"/>
      <c r="L68" s="213"/>
      <c r="M68" s="213"/>
      <c r="N68" s="213"/>
      <c r="O68" s="213"/>
      <c r="P68" s="213"/>
      <c r="Q68" s="213"/>
      <c r="R68" s="213"/>
      <c r="S68" s="213"/>
      <c r="T68" s="213"/>
      <c r="U68" s="213"/>
      <c r="V68" s="213"/>
      <c r="W68" s="213"/>
      <c r="X68" s="213"/>
    </row>
    <row r="69" spans="2:24" ht="20" x14ac:dyDescent="0.2">
      <c r="B69" s="63"/>
      <c r="C69" s="27"/>
      <c r="D69" s="27"/>
      <c r="E69" s="50"/>
      <c r="F69" s="71"/>
      <c r="G69" s="213"/>
      <c r="H69" s="199"/>
      <c r="I69" s="213"/>
      <c r="J69" s="213"/>
      <c r="K69" s="213"/>
      <c r="L69" s="213"/>
      <c r="M69" s="213"/>
      <c r="N69" s="213"/>
      <c r="O69" s="213"/>
      <c r="P69" s="213"/>
      <c r="Q69" s="213"/>
      <c r="R69" s="213"/>
      <c r="S69" s="213"/>
      <c r="T69" s="213"/>
      <c r="U69" s="213"/>
      <c r="V69" s="213"/>
      <c r="W69" s="213"/>
      <c r="X69" s="213"/>
    </row>
    <row r="70" spans="2:24" ht="21" thickBot="1" x14ac:dyDescent="0.25">
      <c r="B70" s="63"/>
      <c r="C70" s="27"/>
      <c r="D70" s="477" t="s">
        <v>234</v>
      </c>
      <c r="E70" s="478"/>
      <c r="F70" s="479"/>
      <c r="G70" s="477" t="s">
        <v>237</v>
      </c>
      <c r="H70" s="478"/>
      <c r="I70" s="479"/>
      <c r="J70" s="477" t="s">
        <v>235</v>
      </c>
      <c r="K70" s="478"/>
      <c r="L70" s="479"/>
      <c r="M70" s="480" t="s">
        <v>236</v>
      </c>
      <c r="N70" s="481"/>
      <c r="O70" s="481"/>
      <c r="P70" s="482"/>
      <c r="Q70" s="477" t="s">
        <v>254</v>
      </c>
      <c r="R70" s="478"/>
      <c r="S70" s="479"/>
      <c r="T70" s="213"/>
      <c r="U70" s="213"/>
      <c r="V70" s="213"/>
      <c r="W70" s="213"/>
      <c r="X70" s="213"/>
    </row>
    <row r="71" spans="2:24" ht="54" customHeight="1" thickBot="1" x14ac:dyDescent="0.25">
      <c r="B71" s="63"/>
      <c r="C71" s="269" t="s">
        <v>250</v>
      </c>
      <c r="D71" s="159" t="s">
        <v>240</v>
      </c>
      <c r="E71" s="159" t="s">
        <v>239</v>
      </c>
      <c r="F71" s="159" t="s">
        <v>241</v>
      </c>
      <c r="G71" s="159" t="s">
        <v>240</v>
      </c>
      <c r="H71" s="159" t="s">
        <v>239</v>
      </c>
      <c r="I71" s="159" t="s">
        <v>241</v>
      </c>
      <c r="J71" s="209" t="s">
        <v>242</v>
      </c>
      <c r="K71" s="159" t="s">
        <v>239</v>
      </c>
      <c r="L71" s="159" t="s">
        <v>241</v>
      </c>
      <c r="M71" s="209" t="s">
        <v>229</v>
      </c>
      <c r="N71" s="209" t="s">
        <v>242</v>
      </c>
      <c r="O71" s="159" t="s">
        <v>239</v>
      </c>
      <c r="P71" s="159" t="s">
        <v>241</v>
      </c>
      <c r="Q71" s="159" t="s">
        <v>240</v>
      </c>
      <c r="R71" s="159" t="s">
        <v>239</v>
      </c>
      <c r="S71" s="159" t="s">
        <v>241</v>
      </c>
      <c r="T71" s="159" t="s">
        <v>228</v>
      </c>
      <c r="U71" s="193" t="s">
        <v>219</v>
      </c>
      <c r="V71" s="171" t="s">
        <v>220</v>
      </c>
      <c r="W71" s="200" t="s">
        <v>218</v>
      </c>
      <c r="X71" s="213"/>
    </row>
    <row r="72" spans="2:24" ht="16" thickBot="1" x14ac:dyDescent="0.25">
      <c r="B72" s="63"/>
      <c r="C72" s="160" t="s">
        <v>203</v>
      </c>
      <c r="D72" s="164"/>
      <c r="E72" s="164"/>
      <c r="F72" s="214">
        <f>((0.12*D72*E72)*226)/1000</f>
        <v>0</v>
      </c>
      <c r="G72" s="164"/>
      <c r="H72" s="164"/>
      <c r="I72" s="214">
        <f>((0.034*G72*H72)*226)/1000</f>
        <v>0</v>
      </c>
      <c r="J72" s="164"/>
      <c r="K72" s="164"/>
      <c r="L72" s="214">
        <f>((0.24*J72*K72)*226)/1000</f>
        <v>0</v>
      </c>
      <c r="M72" s="164"/>
      <c r="N72" s="164"/>
      <c r="O72" s="164"/>
      <c r="P72" s="214">
        <f t="shared" ref="P72:P84" si="6">((0.36*N72*O72)*226)/1000</f>
        <v>0</v>
      </c>
      <c r="Q72" s="164"/>
      <c r="R72" s="164"/>
      <c r="S72" s="214">
        <f>((1.11*Q72*R72)*226)/1000</f>
        <v>0</v>
      </c>
      <c r="T72" s="216">
        <f>P72+L72+I72+F72+S72</f>
        <v>0</v>
      </c>
      <c r="U72" s="173"/>
      <c r="V72" s="165"/>
      <c r="W72" s="338"/>
      <c r="X72" s="213"/>
    </row>
    <row r="73" spans="2:24" ht="16" thickBot="1" x14ac:dyDescent="0.25">
      <c r="B73" s="63"/>
      <c r="C73" s="160" t="s">
        <v>204</v>
      </c>
      <c r="D73" s="166"/>
      <c r="E73" s="166"/>
      <c r="F73" s="214">
        <f t="shared" ref="F73:F84" si="7">((0.12*D73*E73)*226)/1000</f>
        <v>0</v>
      </c>
      <c r="G73" s="166"/>
      <c r="H73" s="166"/>
      <c r="I73" s="214">
        <f t="shared" ref="I73:I84" si="8">((0.034*G73*H73)*226)/1000</f>
        <v>0</v>
      </c>
      <c r="J73" s="166"/>
      <c r="K73" s="166"/>
      <c r="L73" s="214">
        <f t="shared" ref="L73:L84" si="9">((0.24*J73*K73)*226)/1000</f>
        <v>0</v>
      </c>
      <c r="M73" s="166"/>
      <c r="N73" s="166"/>
      <c r="O73" s="166"/>
      <c r="P73" s="214">
        <f t="shared" si="6"/>
        <v>0</v>
      </c>
      <c r="Q73" s="166"/>
      <c r="R73" s="166"/>
      <c r="S73" s="214">
        <f t="shared" ref="S73:S84" si="10">((1.11*Q73*R73)*226)/1000</f>
        <v>0</v>
      </c>
      <c r="T73" s="216">
        <f t="shared" ref="T73:T84" si="11">P73+L73+I73+F73+S73</f>
        <v>0</v>
      </c>
      <c r="U73" s="173"/>
      <c r="V73" s="165"/>
      <c r="W73" s="338"/>
      <c r="X73" s="213"/>
    </row>
    <row r="74" spans="2:24" ht="16" thickBot="1" x14ac:dyDescent="0.25">
      <c r="B74" s="63"/>
      <c r="C74" s="160" t="s">
        <v>205</v>
      </c>
      <c r="D74" s="166"/>
      <c r="E74" s="166"/>
      <c r="F74" s="214">
        <f t="shared" si="7"/>
        <v>0</v>
      </c>
      <c r="G74" s="166"/>
      <c r="H74" s="166"/>
      <c r="I74" s="214">
        <f t="shared" si="8"/>
        <v>0</v>
      </c>
      <c r="J74" s="166"/>
      <c r="K74" s="166"/>
      <c r="L74" s="214">
        <f t="shared" si="9"/>
        <v>0</v>
      </c>
      <c r="M74" s="166"/>
      <c r="N74" s="166"/>
      <c r="O74" s="166"/>
      <c r="P74" s="214">
        <f t="shared" si="6"/>
        <v>0</v>
      </c>
      <c r="Q74" s="166"/>
      <c r="R74" s="166"/>
      <c r="S74" s="214">
        <f t="shared" si="10"/>
        <v>0</v>
      </c>
      <c r="T74" s="216">
        <f t="shared" si="11"/>
        <v>0</v>
      </c>
      <c r="U74" s="173"/>
      <c r="V74" s="165"/>
      <c r="W74" s="338"/>
      <c r="X74" s="213"/>
    </row>
    <row r="75" spans="2:24" ht="16" thickBot="1" x14ac:dyDescent="0.25">
      <c r="B75" s="63"/>
      <c r="C75" s="160" t="s">
        <v>206</v>
      </c>
      <c r="D75" s="166"/>
      <c r="E75" s="166"/>
      <c r="F75" s="214">
        <f t="shared" si="7"/>
        <v>0</v>
      </c>
      <c r="G75" s="166"/>
      <c r="H75" s="166"/>
      <c r="I75" s="214">
        <f t="shared" si="8"/>
        <v>0</v>
      </c>
      <c r="J75" s="166"/>
      <c r="K75" s="166"/>
      <c r="L75" s="214">
        <f t="shared" si="9"/>
        <v>0</v>
      </c>
      <c r="M75" s="166"/>
      <c r="N75" s="166"/>
      <c r="O75" s="166"/>
      <c r="P75" s="214">
        <f t="shared" si="6"/>
        <v>0</v>
      </c>
      <c r="Q75" s="166"/>
      <c r="R75" s="166"/>
      <c r="S75" s="214">
        <f t="shared" si="10"/>
        <v>0</v>
      </c>
      <c r="T75" s="216">
        <f t="shared" si="11"/>
        <v>0</v>
      </c>
      <c r="U75" s="173"/>
      <c r="V75" s="165"/>
      <c r="W75" s="338"/>
      <c r="X75" s="213"/>
    </row>
    <row r="76" spans="2:24" ht="16" thickBot="1" x14ac:dyDescent="0.25">
      <c r="B76" s="63"/>
      <c r="C76" s="160" t="s">
        <v>207</v>
      </c>
      <c r="D76" s="166"/>
      <c r="E76" s="166"/>
      <c r="F76" s="214">
        <f t="shared" si="7"/>
        <v>0</v>
      </c>
      <c r="G76" s="166"/>
      <c r="H76" s="166"/>
      <c r="I76" s="214">
        <f t="shared" si="8"/>
        <v>0</v>
      </c>
      <c r="J76" s="166"/>
      <c r="K76" s="166"/>
      <c r="L76" s="214">
        <f t="shared" si="9"/>
        <v>0</v>
      </c>
      <c r="M76" s="166"/>
      <c r="N76" s="166"/>
      <c r="O76" s="166"/>
      <c r="P76" s="214">
        <f t="shared" si="6"/>
        <v>0</v>
      </c>
      <c r="Q76" s="166"/>
      <c r="R76" s="166"/>
      <c r="S76" s="214">
        <f t="shared" si="10"/>
        <v>0</v>
      </c>
      <c r="T76" s="216">
        <f t="shared" si="11"/>
        <v>0</v>
      </c>
      <c r="U76" s="173"/>
      <c r="V76" s="165"/>
      <c r="W76" s="338"/>
      <c r="X76" s="213"/>
    </row>
    <row r="77" spans="2:24" ht="16" thickBot="1" x14ac:dyDescent="0.25">
      <c r="B77" s="63"/>
      <c r="C77" s="160" t="s">
        <v>208</v>
      </c>
      <c r="D77" s="166"/>
      <c r="E77" s="166"/>
      <c r="F77" s="214">
        <f t="shared" si="7"/>
        <v>0</v>
      </c>
      <c r="G77" s="166"/>
      <c r="H77" s="166"/>
      <c r="I77" s="214">
        <f t="shared" si="8"/>
        <v>0</v>
      </c>
      <c r="J77" s="166"/>
      <c r="K77" s="166"/>
      <c r="L77" s="214">
        <f t="shared" si="9"/>
        <v>0</v>
      </c>
      <c r="M77" s="166"/>
      <c r="N77" s="166"/>
      <c r="O77" s="166"/>
      <c r="P77" s="214">
        <f t="shared" si="6"/>
        <v>0</v>
      </c>
      <c r="Q77" s="166"/>
      <c r="R77" s="166"/>
      <c r="S77" s="214">
        <f t="shared" si="10"/>
        <v>0</v>
      </c>
      <c r="T77" s="216">
        <f t="shared" si="11"/>
        <v>0</v>
      </c>
      <c r="U77" s="173"/>
      <c r="V77" s="165"/>
      <c r="W77" s="338"/>
      <c r="X77" s="213"/>
    </row>
    <row r="78" spans="2:24" ht="16" thickBot="1" x14ac:dyDescent="0.25">
      <c r="B78" s="63"/>
      <c r="C78" s="160" t="s">
        <v>209</v>
      </c>
      <c r="D78" s="166"/>
      <c r="E78" s="166"/>
      <c r="F78" s="214">
        <f t="shared" si="7"/>
        <v>0</v>
      </c>
      <c r="G78" s="166"/>
      <c r="H78" s="166"/>
      <c r="I78" s="214">
        <f t="shared" si="8"/>
        <v>0</v>
      </c>
      <c r="J78" s="166"/>
      <c r="K78" s="166"/>
      <c r="L78" s="214">
        <f t="shared" si="9"/>
        <v>0</v>
      </c>
      <c r="M78" s="166"/>
      <c r="N78" s="166"/>
      <c r="O78" s="166"/>
      <c r="P78" s="214">
        <f t="shared" si="6"/>
        <v>0</v>
      </c>
      <c r="Q78" s="166"/>
      <c r="R78" s="166"/>
      <c r="S78" s="214">
        <f t="shared" si="10"/>
        <v>0</v>
      </c>
      <c r="T78" s="216">
        <f t="shared" si="11"/>
        <v>0</v>
      </c>
      <c r="U78" s="173"/>
      <c r="V78" s="165"/>
      <c r="W78" s="338"/>
      <c r="X78" s="213"/>
    </row>
    <row r="79" spans="2:24" ht="16" thickBot="1" x14ac:dyDescent="0.25">
      <c r="B79" s="63"/>
      <c r="C79" s="160" t="s">
        <v>210</v>
      </c>
      <c r="D79" s="166"/>
      <c r="E79" s="166"/>
      <c r="F79" s="214">
        <f t="shared" si="7"/>
        <v>0</v>
      </c>
      <c r="G79" s="166"/>
      <c r="H79" s="166"/>
      <c r="I79" s="214">
        <f t="shared" si="8"/>
        <v>0</v>
      </c>
      <c r="J79" s="166"/>
      <c r="K79" s="166"/>
      <c r="L79" s="214">
        <f t="shared" si="9"/>
        <v>0</v>
      </c>
      <c r="M79" s="166"/>
      <c r="N79" s="166"/>
      <c r="O79" s="166"/>
      <c r="P79" s="214">
        <f t="shared" si="6"/>
        <v>0</v>
      </c>
      <c r="Q79" s="166"/>
      <c r="R79" s="166"/>
      <c r="S79" s="214">
        <f t="shared" si="10"/>
        <v>0</v>
      </c>
      <c r="T79" s="216">
        <f t="shared" si="11"/>
        <v>0</v>
      </c>
      <c r="U79" s="173"/>
      <c r="V79" s="165"/>
      <c r="W79" s="338"/>
      <c r="X79" s="213"/>
    </row>
    <row r="80" spans="2:24" ht="16" thickBot="1" x14ac:dyDescent="0.25">
      <c r="B80" s="63"/>
      <c r="C80" s="160" t="s">
        <v>211</v>
      </c>
      <c r="D80" s="166"/>
      <c r="E80" s="167"/>
      <c r="F80" s="214">
        <f t="shared" si="7"/>
        <v>0</v>
      </c>
      <c r="G80" s="166"/>
      <c r="H80" s="166"/>
      <c r="I80" s="214">
        <f t="shared" si="8"/>
        <v>0</v>
      </c>
      <c r="J80" s="166"/>
      <c r="K80" s="166"/>
      <c r="L80" s="214">
        <f t="shared" si="9"/>
        <v>0</v>
      </c>
      <c r="M80" s="167"/>
      <c r="N80" s="167"/>
      <c r="O80" s="167"/>
      <c r="P80" s="214">
        <f t="shared" si="6"/>
        <v>0</v>
      </c>
      <c r="Q80" s="166"/>
      <c r="R80" s="166"/>
      <c r="S80" s="214">
        <f t="shared" si="10"/>
        <v>0</v>
      </c>
      <c r="T80" s="216">
        <f>P80+L80+I80+F80+S80</f>
        <v>0</v>
      </c>
      <c r="U80" s="174"/>
      <c r="V80" s="168"/>
      <c r="W80" s="339"/>
      <c r="X80" s="213"/>
    </row>
    <row r="81" spans="2:24" ht="16" thickBot="1" x14ac:dyDescent="0.25">
      <c r="B81" s="63"/>
      <c r="C81" s="160" t="s">
        <v>212</v>
      </c>
      <c r="D81" s="166"/>
      <c r="E81" s="166"/>
      <c r="F81" s="214">
        <f t="shared" si="7"/>
        <v>0</v>
      </c>
      <c r="G81" s="166"/>
      <c r="H81" s="166"/>
      <c r="I81" s="214">
        <f t="shared" si="8"/>
        <v>0</v>
      </c>
      <c r="J81" s="166"/>
      <c r="K81" s="166"/>
      <c r="L81" s="214">
        <f t="shared" si="9"/>
        <v>0</v>
      </c>
      <c r="M81" s="166"/>
      <c r="N81" s="167"/>
      <c r="O81" s="167"/>
      <c r="P81" s="214">
        <f t="shared" si="6"/>
        <v>0</v>
      </c>
      <c r="Q81" s="166"/>
      <c r="R81" s="166"/>
      <c r="S81" s="214">
        <f t="shared" si="10"/>
        <v>0</v>
      </c>
      <c r="T81" s="216">
        <f t="shared" si="11"/>
        <v>0</v>
      </c>
      <c r="U81" s="173"/>
      <c r="V81" s="165"/>
      <c r="W81" s="338"/>
      <c r="X81" s="2"/>
    </row>
    <row r="82" spans="2:24" ht="16" thickBot="1" x14ac:dyDescent="0.25">
      <c r="B82" s="63"/>
      <c r="C82" s="160" t="s">
        <v>213</v>
      </c>
      <c r="D82" s="166"/>
      <c r="E82" s="166"/>
      <c r="F82" s="214">
        <f t="shared" si="7"/>
        <v>0</v>
      </c>
      <c r="G82" s="166"/>
      <c r="H82" s="166"/>
      <c r="I82" s="214">
        <f t="shared" si="8"/>
        <v>0</v>
      </c>
      <c r="J82" s="166"/>
      <c r="K82" s="166"/>
      <c r="L82" s="214">
        <f t="shared" si="9"/>
        <v>0</v>
      </c>
      <c r="M82" s="166"/>
      <c r="N82" s="167"/>
      <c r="O82" s="167"/>
      <c r="P82" s="214">
        <f t="shared" si="6"/>
        <v>0</v>
      </c>
      <c r="Q82" s="166"/>
      <c r="R82" s="166"/>
      <c r="S82" s="214">
        <f t="shared" si="10"/>
        <v>0</v>
      </c>
      <c r="T82" s="216">
        <f t="shared" si="11"/>
        <v>0</v>
      </c>
      <c r="U82" s="173"/>
      <c r="V82" s="165"/>
      <c r="W82" s="338"/>
      <c r="X82" s="2"/>
    </row>
    <row r="83" spans="2:24" ht="16" thickBot="1" x14ac:dyDescent="0.25">
      <c r="B83" s="63"/>
      <c r="C83" s="160" t="s">
        <v>214</v>
      </c>
      <c r="D83" s="166"/>
      <c r="E83" s="166"/>
      <c r="F83" s="214">
        <f t="shared" si="7"/>
        <v>0</v>
      </c>
      <c r="G83" s="166"/>
      <c r="H83" s="166"/>
      <c r="I83" s="214">
        <f t="shared" si="8"/>
        <v>0</v>
      </c>
      <c r="J83" s="166"/>
      <c r="K83" s="166"/>
      <c r="L83" s="214">
        <f t="shared" si="9"/>
        <v>0</v>
      </c>
      <c r="M83" s="166"/>
      <c r="N83" s="167"/>
      <c r="O83" s="167"/>
      <c r="P83" s="214">
        <f t="shared" si="6"/>
        <v>0</v>
      </c>
      <c r="Q83" s="166"/>
      <c r="R83" s="166"/>
      <c r="S83" s="214">
        <f t="shared" si="10"/>
        <v>0</v>
      </c>
      <c r="T83" s="216">
        <f t="shared" si="11"/>
        <v>0</v>
      </c>
      <c r="U83" s="173"/>
      <c r="V83" s="165"/>
      <c r="W83" s="338"/>
      <c r="X83" s="2"/>
    </row>
    <row r="84" spans="2:24" ht="16" thickBot="1" x14ac:dyDescent="0.25">
      <c r="B84" s="63"/>
      <c r="C84" s="160" t="s">
        <v>215</v>
      </c>
      <c r="D84" s="166"/>
      <c r="E84" s="166"/>
      <c r="F84" s="214">
        <f t="shared" si="7"/>
        <v>0</v>
      </c>
      <c r="G84" s="166"/>
      <c r="H84" s="166"/>
      <c r="I84" s="214">
        <f t="shared" si="8"/>
        <v>0</v>
      </c>
      <c r="J84" s="166"/>
      <c r="K84" s="166"/>
      <c r="L84" s="214">
        <f t="shared" si="9"/>
        <v>0</v>
      </c>
      <c r="M84" s="166"/>
      <c r="N84" s="167"/>
      <c r="O84" s="167"/>
      <c r="P84" s="214">
        <f t="shared" si="6"/>
        <v>0</v>
      </c>
      <c r="Q84" s="166"/>
      <c r="R84" s="166"/>
      <c r="S84" s="214">
        <f t="shared" si="10"/>
        <v>0</v>
      </c>
      <c r="T84" s="216">
        <f t="shared" si="11"/>
        <v>0</v>
      </c>
      <c r="U84" s="173"/>
      <c r="V84" s="165"/>
      <c r="W84" s="338"/>
      <c r="X84" s="2"/>
    </row>
    <row r="85" spans="2:24" ht="16" thickBot="1" x14ac:dyDescent="0.25">
      <c r="B85" s="63"/>
      <c r="C85" s="263" t="s">
        <v>104</v>
      </c>
      <c r="D85" s="2"/>
      <c r="E85" s="2"/>
      <c r="F85" s="215">
        <f>SUM(F72:F84)</f>
        <v>0</v>
      </c>
      <c r="G85" s="2"/>
      <c r="H85" s="2"/>
      <c r="I85" s="215">
        <f>SUM(I72:I84)</f>
        <v>0</v>
      </c>
      <c r="J85" s="2"/>
      <c r="K85" s="2"/>
      <c r="L85" s="215">
        <f>SUM(L72:L84)</f>
        <v>0</v>
      </c>
      <c r="M85" s="2"/>
      <c r="N85" s="2"/>
      <c r="O85" s="2"/>
      <c r="P85" s="215">
        <f>SUM(P72:P84)</f>
        <v>0</v>
      </c>
      <c r="Q85" s="2"/>
      <c r="R85" s="2"/>
      <c r="S85" s="215">
        <f>SUM(S72:S84)</f>
        <v>0</v>
      </c>
      <c r="T85" s="215">
        <f>SUM(T72:T84)</f>
        <v>0</v>
      </c>
      <c r="U85" s="169">
        <f>SUM(U72:U84)</f>
        <v>0</v>
      </c>
      <c r="V85" s="163">
        <f>SUM(V72:V84)</f>
        <v>0</v>
      </c>
      <c r="W85" s="247"/>
      <c r="X85" s="2"/>
    </row>
    <row r="86" spans="2:24" x14ac:dyDescent="0.2">
      <c r="B86" s="63"/>
      <c r="C86" s="63"/>
      <c r="D86" s="63"/>
      <c r="E86" s="63"/>
      <c r="F86" s="63"/>
      <c r="G86" s="63"/>
      <c r="H86" s="63"/>
      <c r="I86" s="63"/>
      <c r="J86" s="63"/>
      <c r="K86" s="63"/>
      <c r="L86" s="63"/>
      <c r="M86" s="63"/>
      <c r="N86" s="63"/>
      <c r="O86" s="63"/>
      <c r="P86" s="63"/>
      <c r="Q86" s="63"/>
      <c r="R86" s="63"/>
      <c r="S86" s="63"/>
      <c r="T86" s="63"/>
      <c r="U86" s="63"/>
      <c r="V86" s="63"/>
      <c r="W86" s="63"/>
      <c r="X86" s="63"/>
    </row>
    <row r="87" spans="2:24" x14ac:dyDescent="0.2">
      <c r="B87" s="63"/>
      <c r="C87" s="63"/>
      <c r="D87" s="63"/>
      <c r="E87" s="63"/>
      <c r="F87" s="63"/>
      <c r="G87" s="63"/>
      <c r="H87" s="63"/>
      <c r="I87" s="63"/>
      <c r="J87" s="63"/>
      <c r="K87" s="63"/>
      <c r="L87" s="63"/>
      <c r="M87" s="63"/>
      <c r="N87" s="63"/>
      <c r="O87" s="63"/>
      <c r="P87" s="63"/>
      <c r="Q87" s="63"/>
      <c r="R87" s="63"/>
      <c r="S87" s="63"/>
      <c r="T87" s="63"/>
      <c r="U87" s="63"/>
      <c r="V87" s="63"/>
      <c r="W87" s="63"/>
      <c r="X87" s="63"/>
    </row>
  </sheetData>
  <sheetProtection algorithmName="SHA-512" hashValue="7H4MUPilxAdkfxZOZ645Wr0y8DnTefMydvzCUpqdjExuAWrTR7Q749GB3ee+V61qd3z0SWCbv6zmMFbmzd1V6w==" saltValue="EQ5oP+LRhZKgSJg+VCgxcg==" spinCount="100000" sheet="1" formatCells="0" formatColumns="0" formatRows="0" insertColumns="0" insertRows="0" insertHyperlinks="0" deleteColumns="0" deleteRows="0" sort="0" autoFilter="0" pivotTables="0"/>
  <mergeCells count="30">
    <mergeCell ref="N21:R21"/>
    <mergeCell ref="Q70:S70"/>
    <mergeCell ref="J48:L48"/>
    <mergeCell ref="C16:E16"/>
    <mergeCell ref="F16:K16"/>
    <mergeCell ref="C36:E36"/>
    <mergeCell ref="C45:G45"/>
    <mergeCell ref="C21:G21"/>
    <mergeCell ref="M48:P48"/>
    <mergeCell ref="C18:R18"/>
    <mergeCell ref="C19:L19"/>
    <mergeCell ref="C38:R38"/>
    <mergeCell ref="C39:R40"/>
    <mergeCell ref="C67:G67"/>
    <mergeCell ref="D70:F70"/>
    <mergeCell ref="G70:I70"/>
    <mergeCell ref="C15:E15"/>
    <mergeCell ref="F15:K15"/>
    <mergeCell ref="C9:H9"/>
    <mergeCell ref="C10:H10"/>
    <mergeCell ref="C14:E14"/>
    <mergeCell ref="F14:K14"/>
    <mergeCell ref="Q48:S48"/>
    <mergeCell ref="J70:L70"/>
    <mergeCell ref="M70:P70"/>
    <mergeCell ref="C42:D42"/>
    <mergeCell ref="C43:D43"/>
    <mergeCell ref="C63:E63"/>
    <mergeCell ref="D48:F48"/>
    <mergeCell ref="G48:I48"/>
  </mergeCells>
  <pageMargins left="0" right="0" top="0" bottom="0" header="0" footer="0"/>
  <pageSetup paperSize="9" orientation="portrait" horizontalDpi="4294967292" verticalDpi="4294967292"/>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Liste!$E$28:$E$31</xm:f>
          </x14:formula1>
          <xm:sqref>R72:R84 H50:H61 K50:K61 O50:O61 K72:K84 E72:E84 H72:H84 O72:O84 R50:R61 E50:E61</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le10"/>
  <dimension ref="B1:AG88"/>
  <sheetViews>
    <sheetView showGridLines="0" topLeftCell="A43" workbookViewId="0">
      <pane xSplit="3" topLeftCell="D1" activePane="topRight" state="frozen"/>
      <selection activeCell="D47" sqref="D47"/>
      <selection pane="topRight" activeCell="D47" sqref="D47"/>
    </sheetView>
  </sheetViews>
  <sheetFormatPr baseColWidth="10" defaultColWidth="10.83203125" defaultRowHeight="15" x14ac:dyDescent="0.2"/>
  <cols>
    <col min="1" max="2" width="1.83203125" style="59" customWidth="1"/>
    <col min="3" max="3" width="23" style="59" customWidth="1"/>
    <col min="4" max="4" width="17.6640625" style="59" customWidth="1"/>
    <col min="5" max="5" width="27.83203125" style="59" customWidth="1"/>
    <col min="6" max="6" width="17.5" style="59" customWidth="1"/>
    <col min="7" max="7" width="20.33203125" style="59" customWidth="1"/>
    <col min="8" max="8" width="14.5" style="59" customWidth="1"/>
    <col min="9" max="9" width="12.83203125" style="59" customWidth="1"/>
    <col min="10" max="10" width="16.5" style="59" customWidth="1"/>
    <col min="11" max="11" width="14.33203125" style="59" customWidth="1"/>
    <col min="12" max="12" width="13.1640625" style="59" customWidth="1"/>
    <col min="13" max="13" width="16.1640625" style="59" customWidth="1"/>
    <col min="14" max="14" width="20.83203125" style="59" customWidth="1"/>
    <col min="15" max="15" width="13.1640625" style="59" customWidth="1"/>
    <col min="16" max="16" width="10.83203125" style="59" hidden="1" customWidth="1"/>
    <col min="17" max="17" width="15" style="59" customWidth="1"/>
    <col min="18" max="18" width="14.6640625" style="59" customWidth="1"/>
    <col min="19" max="19" width="15.5" style="59" customWidth="1"/>
    <col min="20" max="20" width="16" style="59" customWidth="1"/>
    <col min="21" max="21" width="15.5" style="59" customWidth="1"/>
    <col min="22" max="23" width="26.1640625" style="59" customWidth="1"/>
    <col min="24" max="24" width="7.1640625" style="59" customWidth="1"/>
    <col min="25" max="25" width="15.6640625" style="59" customWidth="1"/>
    <col min="26" max="26" width="16.5" style="59" customWidth="1"/>
    <col min="27" max="16384" width="10.83203125" style="59"/>
  </cols>
  <sheetData>
    <row r="1" spans="2:27" s="61" customFormat="1" ht="13" x14ac:dyDescent="0.15"/>
    <row r="2" spans="2:27" s="61" customFormat="1" x14ac:dyDescent="0.2">
      <c r="B2" s="18"/>
      <c r="C2"/>
      <c r="D2"/>
      <c r="E2"/>
      <c r="F2"/>
      <c r="G2"/>
      <c r="H2"/>
      <c r="I2" s="18"/>
      <c r="J2" s="23"/>
      <c r="K2"/>
      <c r="L2"/>
      <c r="M2"/>
      <c r="N2"/>
      <c r="O2"/>
      <c r="Q2" s="18"/>
      <c r="R2" s="18"/>
      <c r="S2" s="18"/>
      <c r="T2" s="35"/>
      <c r="U2" s="35"/>
      <c r="V2" s="35"/>
      <c r="W2" s="35"/>
      <c r="X2" s="35"/>
    </row>
    <row r="3" spans="2:27" s="61" customFormat="1" ht="3" customHeight="1" x14ac:dyDescent="0.15">
      <c r="B3" s="18"/>
      <c r="C3" s="55"/>
      <c r="D3" s="55"/>
      <c r="E3" s="55"/>
      <c r="F3" s="55"/>
      <c r="G3" s="55"/>
      <c r="H3" s="55"/>
      <c r="I3" s="55"/>
      <c r="J3" s="55"/>
      <c r="K3" s="55"/>
      <c r="L3" s="302"/>
      <c r="M3" s="302"/>
      <c r="N3" s="302"/>
      <c r="O3" s="302"/>
      <c r="P3" s="79"/>
      <c r="Q3" s="302"/>
      <c r="R3" s="302"/>
      <c r="S3" s="302"/>
      <c r="T3" s="302"/>
      <c r="U3" s="302"/>
      <c r="V3" s="302"/>
      <c r="W3" s="302"/>
      <c r="X3" s="373"/>
    </row>
    <row r="4" spans="2:27" s="61" customFormat="1" ht="122" customHeight="1" x14ac:dyDescent="0.2">
      <c r="B4" s="18"/>
      <c r="C4" s="372"/>
      <c r="D4" s="372" t="s">
        <v>158</v>
      </c>
      <c r="E4" s="372"/>
      <c r="F4" s="372"/>
      <c r="G4" s="372"/>
      <c r="H4" s="372"/>
      <c r="I4" s="372"/>
      <c r="J4" s="372"/>
      <c r="K4" s="372"/>
      <c r="L4" s="190"/>
      <c r="M4" s="190"/>
      <c r="N4" s="190"/>
      <c r="O4" s="190"/>
      <c r="P4" s="79"/>
      <c r="Q4" s="53"/>
      <c r="R4" s="53"/>
      <c r="S4" s="53"/>
      <c r="T4" s="35"/>
      <c r="U4" s="35"/>
      <c r="V4" s="35"/>
      <c r="W4" s="35"/>
      <c r="X4" s="35"/>
    </row>
    <row r="5" spans="2:27" s="61" customFormat="1" ht="2" customHeight="1" x14ac:dyDescent="0.15">
      <c r="B5" s="18"/>
      <c r="C5" s="55"/>
      <c r="D5" s="55"/>
      <c r="E5" s="55"/>
      <c r="F5" s="55"/>
      <c r="G5" s="55"/>
      <c r="H5" s="55"/>
      <c r="I5" s="55"/>
      <c r="J5" s="55"/>
      <c r="K5" s="55"/>
      <c r="L5" s="55"/>
      <c r="M5" s="55"/>
      <c r="N5" s="55"/>
      <c r="O5" s="55"/>
      <c r="P5" s="79"/>
      <c r="Q5" s="55"/>
      <c r="R5" s="55"/>
      <c r="S5" s="302"/>
      <c r="T5" s="302"/>
      <c r="U5" s="302"/>
      <c r="V5" s="302"/>
      <c r="W5" s="302"/>
      <c r="X5" s="373"/>
    </row>
    <row r="6" spans="2:27" s="61" customFormat="1" x14ac:dyDescent="0.2">
      <c r="B6" s="18"/>
      <c r="C6" s="18"/>
      <c r="D6" s="18"/>
      <c r="E6" s="18"/>
      <c r="F6" s="18"/>
      <c r="G6" s="18"/>
      <c r="H6" s="18"/>
      <c r="I6" s="18"/>
      <c r="J6" s="18"/>
      <c r="K6" s="18"/>
      <c r="L6" s="18"/>
      <c r="M6" s="18"/>
      <c r="N6" s="18"/>
      <c r="O6" s="18"/>
      <c r="Q6" s="18"/>
      <c r="R6" s="18"/>
      <c r="S6" s="18"/>
      <c r="T6" s="35"/>
      <c r="U6" s="35"/>
      <c r="V6" s="35"/>
      <c r="W6" s="35"/>
      <c r="X6" s="35"/>
    </row>
    <row r="7" spans="2:27" s="61" customFormat="1" ht="41" customHeight="1" x14ac:dyDescent="0.2">
      <c r="B7" s="18"/>
      <c r="C7" s="57" t="s">
        <v>92</v>
      </c>
      <c r="D7" s="56"/>
      <c r="E7" s="56"/>
      <c r="F7" s="56"/>
      <c r="G7" s="56"/>
      <c r="H7" s="56"/>
      <c r="I7" s="56"/>
      <c r="J7" s="56"/>
      <c r="K7" s="56"/>
      <c r="L7" s="65"/>
      <c r="M7" s="65"/>
      <c r="N7" s="65"/>
      <c r="O7" s="65"/>
      <c r="P7" s="64"/>
      <c r="Q7" s="73"/>
      <c r="R7" s="73"/>
      <c r="S7" s="73"/>
      <c r="T7" s="35"/>
      <c r="U7" s="35"/>
      <c r="V7" s="35"/>
      <c r="W7" s="35"/>
      <c r="X7" s="35"/>
    </row>
    <row r="8" spans="2:27" s="61" customFormat="1" x14ac:dyDescent="0.2">
      <c r="B8" s="18"/>
      <c r="C8" s="18"/>
      <c r="D8" s="18"/>
      <c r="E8" s="18"/>
      <c r="F8" s="18"/>
      <c r="G8" s="18"/>
      <c r="H8" s="18"/>
      <c r="I8" s="18"/>
      <c r="J8" s="18"/>
      <c r="K8" s="18"/>
      <c r="L8" s="35"/>
      <c r="M8" s="35"/>
      <c r="N8" s="35"/>
      <c r="O8" s="191"/>
      <c r="P8" s="62"/>
      <c r="Q8" s="71"/>
      <c r="R8" s="71"/>
      <c r="S8" s="71"/>
      <c r="T8" s="35"/>
      <c r="U8" s="35"/>
      <c r="V8" s="35"/>
      <c r="W8" s="35"/>
      <c r="X8" s="35"/>
    </row>
    <row r="9" spans="2:27" s="61" customFormat="1" ht="113" customHeight="1" x14ac:dyDescent="0.2">
      <c r="B9" s="18"/>
      <c r="C9" s="434" t="s">
        <v>284</v>
      </c>
      <c r="D9" s="430"/>
      <c r="E9" s="430"/>
      <c r="F9" s="430"/>
      <c r="G9" s="430"/>
      <c r="H9" s="430"/>
      <c r="I9" s="18"/>
      <c r="J9" s="18"/>
      <c r="K9" s="18"/>
      <c r="L9" s="35"/>
      <c r="M9" s="35"/>
      <c r="N9" s="35"/>
      <c r="O9" s="35"/>
      <c r="P9" s="60"/>
      <c r="Q9" s="213"/>
      <c r="R9" s="213"/>
      <c r="S9" s="213"/>
      <c r="T9" s="35"/>
      <c r="U9" s="35"/>
      <c r="V9" s="35"/>
      <c r="W9" s="35"/>
      <c r="X9" s="35"/>
    </row>
    <row r="10" spans="2:27" s="78" customFormat="1" ht="55" customHeight="1" x14ac:dyDescent="0.2">
      <c r="B10" s="52"/>
      <c r="C10" s="431" t="s">
        <v>109</v>
      </c>
      <c r="D10" s="431"/>
      <c r="E10" s="431"/>
      <c r="F10" s="431"/>
      <c r="G10" s="431"/>
      <c r="H10" s="431"/>
      <c r="I10" s="52"/>
      <c r="J10" s="51"/>
      <c r="K10" s="51"/>
      <c r="L10" s="51"/>
      <c r="M10" s="51"/>
      <c r="N10" s="51"/>
      <c r="O10" s="51"/>
      <c r="P10" s="77"/>
      <c r="Q10" s="51"/>
      <c r="R10" s="51"/>
      <c r="S10" s="51"/>
      <c r="T10" s="35"/>
      <c r="U10" s="35"/>
      <c r="V10" s="35"/>
      <c r="W10" s="35"/>
      <c r="X10" s="35"/>
      <c r="Y10" s="61"/>
      <c r="Z10" s="61"/>
      <c r="AA10" s="61"/>
    </row>
    <row r="11" spans="2:27" s="61" customFormat="1" x14ac:dyDescent="0.2">
      <c r="B11" s="18"/>
      <c r="C11" s="18"/>
      <c r="D11" s="18"/>
      <c r="E11" s="18"/>
      <c r="F11" s="18"/>
      <c r="G11" s="18"/>
      <c r="H11" s="18"/>
      <c r="I11" s="18"/>
      <c r="J11" s="18"/>
      <c r="K11" s="18"/>
      <c r="L11" s="18"/>
      <c r="M11" s="18"/>
      <c r="N11" s="18"/>
      <c r="O11" s="18"/>
      <c r="Q11" s="18"/>
      <c r="R11" s="18"/>
      <c r="S11" s="18"/>
      <c r="T11" s="35"/>
      <c r="U11" s="35"/>
      <c r="V11" s="35"/>
      <c r="W11" s="35"/>
      <c r="X11" s="35"/>
    </row>
    <row r="12" spans="2:27" s="61" customFormat="1" ht="41" customHeight="1" x14ac:dyDescent="0.2">
      <c r="B12" s="18"/>
      <c r="C12" s="57" t="s">
        <v>157</v>
      </c>
      <c r="D12" s="56"/>
      <c r="E12" s="56"/>
      <c r="F12" s="56"/>
      <c r="G12" s="56"/>
      <c r="H12" s="56"/>
      <c r="I12" s="56"/>
      <c r="J12" s="56"/>
      <c r="K12" s="56"/>
      <c r="L12" s="65"/>
      <c r="M12" s="65"/>
      <c r="N12" s="65"/>
      <c r="O12" s="65"/>
      <c r="P12" s="64"/>
      <c r="Q12" s="73"/>
      <c r="R12" s="73"/>
      <c r="S12" s="73"/>
      <c r="T12" s="35"/>
      <c r="U12" s="35"/>
      <c r="V12" s="35"/>
      <c r="W12" s="35"/>
      <c r="X12" s="35"/>
    </row>
    <row r="13" spans="2:27" s="61" customFormat="1" ht="18" customHeight="1" thickBot="1" x14ac:dyDescent="0.25">
      <c r="B13" s="18"/>
      <c r="C13" s="80"/>
      <c r="D13" s="74"/>
      <c r="E13" s="74"/>
      <c r="F13" s="74"/>
      <c r="G13" s="74"/>
      <c r="H13" s="74"/>
      <c r="I13" s="74"/>
      <c r="J13" s="74"/>
      <c r="K13" s="74"/>
      <c r="L13" s="35"/>
      <c r="M13" s="35"/>
      <c r="N13" s="35"/>
      <c r="O13" s="191"/>
      <c r="P13" s="62"/>
      <c r="Q13" s="71"/>
      <c r="R13" s="71"/>
      <c r="S13" s="71"/>
      <c r="T13" s="35"/>
      <c r="U13" s="35"/>
      <c r="V13" s="35"/>
      <c r="W13" s="35"/>
      <c r="X13" s="35"/>
    </row>
    <row r="14" spans="2:27" ht="32" customHeight="1" thickBot="1" x14ac:dyDescent="0.25">
      <c r="B14" s="63"/>
      <c r="C14" s="436" t="s">
        <v>99</v>
      </c>
      <c r="D14" s="436"/>
      <c r="E14" s="436"/>
      <c r="F14" s="437">
        <f>'Info fournisseurs'!H19</f>
        <v>0</v>
      </c>
      <c r="G14" s="437"/>
      <c r="H14" s="437"/>
      <c r="I14" s="437"/>
      <c r="J14" s="437"/>
      <c r="K14" s="437"/>
      <c r="L14" s="35"/>
      <c r="M14" s="35"/>
      <c r="N14" s="35"/>
      <c r="O14" s="35"/>
      <c r="P14" s="60"/>
      <c r="Q14" s="213"/>
      <c r="R14" s="213"/>
      <c r="S14" s="213"/>
      <c r="T14" s="35"/>
      <c r="U14" s="35"/>
      <c r="V14" s="35"/>
      <c r="W14" s="35"/>
      <c r="X14" s="35"/>
      <c r="Y14" s="61"/>
      <c r="Z14" s="61"/>
      <c r="AA14" s="61"/>
    </row>
    <row r="15" spans="2:27" ht="32" customHeight="1" thickBot="1" x14ac:dyDescent="0.25">
      <c r="B15" s="63"/>
      <c r="C15" s="435" t="s">
        <v>100</v>
      </c>
      <c r="D15" s="435"/>
      <c r="E15" s="435"/>
      <c r="F15" s="458"/>
      <c r="G15" s="458"/>
      <c r="H15" s="458"/>
      <c r="I15" s="458"/>
      <c r="J15" s="458"/>
      <c r="K15" s="458"/>
      <c r="L15" s="35"/>
      <c r="M15" s="35"/>
      <c r="N15" s="35"/>
      <c r="O15" s="191"/>
      <c r="P15" s="62"/>
      <c r="Q15" s="71"/>
      <c r="R15" s="71"/>
      <c r="S15" s="71"/>
      <c r="T15" s="35"/>
      <c r="U15" s="35"/>
      <c r="V15" s="35"/>
      <c r="W15" s="35"/>
      <c r="X15" s="35"/>
      <c r="Y15" s="61"/>
      <c r="Z15" s="61"/>
      <c r="AA15" s="61"/>
    </row>
    <row r="16" spans="2:27" ht="32" customHeight="1" thickBot="1" x14ac:dyDescent="0.25">
      <c r="B16" s="63"/>
      <c r="C16" s="435" t="s">
        <v>101</v>
      </c>
      <c r="D16" s="435"/>
      <c r="E16" s="435"/>
      <c r="F16" s="459"/>
      <c r="G16" s="459"/>
      <c r="H16" s="459"/>
      <c r="I16" s="459"/>
      <c r="J16" s="459"/>
      <c r="K16" s="459"/>
      <c r="L16" s="35"/>
      <c r="M16" s="35"/>
      <c r="N16" s="35"/>
      <c r="O16" s="35"/>
      <c r="P16" s="60"/>
      <c r="Q16" s="213"/>
      <c r="R16" s="213"/>
      <c r="S16" s="213"/>
      <c r="T16" s="35"/>
      <c r="U16" s="35"/>
      <c r="V16" s="35"/>
      <c r="W16" s="35"/>
      <c r="X16" s="35"/>
      <c r="Y16" s="61"/>
      <c r="Z16" s="61"/>
      <c r="AA16" s="61"/>
    </row>
    <row r="17" spans="2:27" s="64" customFormat="1" ht="22" customHeight="1" x14ac:dyDescent="0.2">
      <c r="B17" s="73"/>
      <c r="C17" s="65"/>
      <c r="D17" s="65"/>
      <c r="E17" s="65"/>
      <c r="F17" s="65"/>
      <c r="G17" s="65"/>
      <c r="H17" s="65"/>
      <c r="I17" s="65"/>
      <c r="J17" s="65"/>
      <c r="K17" s="65"/>
      <c r="L17" s="65"/>
      <c r="M17" s="65"/>
      <c r="N17" s="65"/>
      <c r="O17" s="65"/>
      <c r="Q17" s="73"/>
      <c r="R17" s="73"/>
      <c r="S17" s="73"/>
      <c r="T17" s="35"/>
      <c r="U17" s="35"/>
      <c r="V17" s="35"/>
      <c r="W17" s="35"/>
      <c r="X17" s="35"/>
      <c r="Y17" s="61"/>
      <c r="Z17" s="61"/>
      <c r="AA17" s="61"/>
    </row>
    <row r="18" spans="2:27" s="64" customFormat="1" ht="22" customHeight="1" x14ac:dyDescent="0.2">
      <c r="B18" s="73"/>
      <c r="C18" s="433" t="s">
        <v>268</v>
      </c>
      <c r="D18" s="433"/>
      <c r="E18" s="433"/>
      <c r="F18" s="433"/>
      <c r="G18" s="433"/>
      <c r="H18" s="433"/>
      <c r="I18" s="433"/>
      <c r="J18" s="433"/>
      <c r="K18" s="433"/>
      <c r="L18" s="433"/>
      <c r="M18" s="433"/>
      <c r="N18" s="433"/>
      <c r="O18" s="368"/>
      <c r="P18" s="368"/>
      <c r="Q18" s="368"/>
      <c r="R18" s="368"/>
      <c r="S18" s="73"/>
      <c r="T18" s="213"/>
      <c r="U18" s="213"/>
      <c r="V18" s="213"/>
      <c r="W18" s="213"/>
      <c r="X18" s="213"/>
      <c r="Y18" s="61"/>
      <c r="Z18" s="61"/>
      <c r="AA18" s="61"/>
    </row>
    <row r="19" spans="2:27" s="64" customFormat="1" ht="33" customHeight="1" x14ac:dyDescent="0.25">
      <c r="B19" s="73"/>
      <c r="C19" s="470" t="s">
        <v>267</v>
      </c>
      <c r="D19" s="470"/>
      <c r="E19" s="470"/>
      <c r="F19" s="470"/>
      <c r="G19" s="470"/>
      <c r="H19" s="470"/>
      <c r="I19" s="470"/>
      <c r="J19" s="470"/>
      <c r="K19" s="470"/>
      <c r="L19" s="470"/>
      <c r="M19" s="73"/>
      <c r="N19" s="73"/>
      <c r="O19" s="313"/>
      <c r="P19" s="295"/>
      <c r="Q19" s="73"/>
      <c r="R19" s="73"/>
      <c r="S19" s="73"/>
      <c r="T19" s="213"/>
      <c r="U19" s="213"/>
      <c r="V19" s="213"/>
      <c r="W19" s="213"/>
      <c r="X19" s="213"/>
      <c r="Y19" s="61"/>
      <c r="Z19" s="61"/>
      <c r="AA19" s="61"/>
    </row>
    <row r="20" spans="2:27" s="64" customFormat="1" ht="22" customHeight="1" x14ac:dyDescent="0.2">
      <c r="B20" s="73"/>
      <c r="C20" s="65"/>
      <c r="D20" s="65"/>
      <c r="E20" s="65"/>
      <c r="F20" s="65"/>
      <c r="G20" s="65"/>
      <c r="H20" s="65"/>
      <c r="I20" s="65"/>
      <c r="J20" s="65"/>
      <c r="K20" s="65"/>
      <c r="L20" s="65"/>
      <c r="M20" s="65"/>
      <c r="N20" s="65"/>
      <c r="O20" s="65"/>
      <c r="Q20" s="73"/>
      <c r="R20" s="73"/>
      <c r="S20" s="73"/>
      <c r="T20" s="213"/>
      <c r="U20" s="213"/>
      <c r="V20" s="213"/>
      <c r="W20" s="213"/>
      <c r="X20" s="213"/>
      <c r="Y20" s="61"/>
      <c r="Z20" s="61"/>
      <c r="AA20" s="61"/>
    </row>
    <row r="21" spans="2:27" s="64" customFormat="1" ht="22" customHeight="1" x14ac:dyDescent="0.2">
      <c r="B21" s="73"/>
      <c r="C21" s="65"/>
      <c r="D21" s="65"/>
      <c r="E21" s="65"/>
      <c r="F21" s="65"/>
      <c r="G21" s="65"/>
      <c r="H21" s="65"/>
      <c r="I21" s="65"/>
      <c r="J21" s="65"/>
      <c r="K21" s="65"/>
      <c r="L21" s="65"/>
      <c r="M21" s="65"/>
      <c r="N21" s="65"/>
      <c r="O21" s="65"/>
      <c r="Q21" s="73"/>
      <c r="R21" s="73"/>
      <c r="S21" s="73"/>
      <c r="T21" s="213"/>
      <c r="U21" s="213"/>
      <c r="V21" s="213"/>
      <c r="W21" s="213"/>
      <c r="X21" s="213"/>
      <c r="Y21" s="61"/>
      <c r="Z21" s="61"/>
      <c r="AA21" s="61"/>
    </row>
    <row r="22" spans="2:27" s="62" customFormat="1" ht="33" customHeight="1" thickBot="1" x14ac:dyDescent="0.25">
      <c r="B22" s="71"/>
      <c r="C22" s="443" t="s">
        <v>201</v>
      </c>
      <c r="D22" s="443"/>
      <c r="E22" s="443"/>
      <c r="F22" s="443"/>
      <c r="G22" s="443"/>
      <c r="H22" s="188"/>
      <c r="I22" s="188"/>
      <c r="J22" s="460" t="s">
        <v>216</v>
      </c>
      <c r="K22" s="460"/>
      <c r="L22" s="460"/>
      <c r="M22" s="460"/>
      <c r="N22" s="460"/>
      <c r="O22" s="191"/>
      <c r="Q22" s="71"/>
      <c r="R22" s="71"/>
      <c r="S22" s="71"/>
      <c r="T22" s="35"/>
      <c r="U22" s="35"/>
      <c r="V22" s="35"/>
      <c r="W22" s="35"/>
      <c r="X22" s="35"/>
      <c r="Y22" s="61"/>
      <c r="Z22" s="61"/>
      <c r="AA22" s="61"/>
    </row>
    <row r="23" spans="2:27" ht="48" customHeight="1" thickBot="1" x14ac:dyDescent="0.25">
      <c r="B23" s="63"/>
      <c r="C23" s="158" t="s">
        <v>25</v>
      </c>
      <c r="D23" s="159" t="s">
        <v>107</v>
      </c>
      <c r="E23" s="193" t="s">
        <v>219</v>
      </c>
      <c r="F23" s="285" t="s">
        <v>220</v>
      </c>
      <c r="G23" s="170" t="s">
        <v>218</v>
      </c>
      <c r="H23" s="63"/>
      <c r="I23" s="244"/>
      <c r="J23" s="467" t="s">
        <v>250</v>
      </c>
      <c r="K23" s="463" t="s">
        <v>107</v>
      </c>
      <c r="L23" s="465" t="s">
        <v>219</v>
      </c>
      <c r="M23" s="484" t="s">
        <v>220</v>
      </c>
      <c r="N23" s="486" t="s">
        <v>218</v>
      </c>
      <c r="O23" s="35"/>
      <c r="P23" s="60"/>
      <c r="Q23" s="213"/>
      <c r="R23" s="213"/>
      <c r="S23" s="213"/>
      <c r="T23" s="35"/>
      <c r="U23" s="35"/>
      <c r="V23" s="35"/>
      <c r="W23" s="35"/>
      <c r="X23" s="35"/>
      <c r="Y23" s="61"/>
      <c r="Z23" s="61"/>
      <c r="AA23" s="61"/>
    </row>
    <row r="24" spans="2:27" ht="16" thickBot="1" x14ac:dyDescent="0.25">
      <c r="B24" s="63"/>
      <c r="C24" s="160" t="s">
        <v>64</v>
      </c>
      <c r="D24" s="164"/>
      <c r="E24" s="173"/>
      <c r="F24" s="165"/>
      <c r="G24" s="342"/>
      <c r="H24" s="63"/>
      <c r="I24" s="245"/>
      <c r="J24" s="488"/>
      <c r="K24" s="464"/>
      <c r="L24" s="466"/>
      <c r="M24" s="485"/>
      <c r="N24" s="487"/>
      <c r="O24" s="35"/>
      <c r="P24" s="60"/>
      <c r="Q24" s="213"/>
      <c r="R24" s="213"/>
      <c r="S24" s="213"/>
      <c r="T24" s="35"/>
      <c r="U24" s="35"/>
      <c r="V24" s="35"/>
      <c r="W24" s="35"/>
      <c r="X24" s="35"/>
      <c r="Y24" s="61"/>
      <c r="Z24" s="61"/>
      <c r="AA24" s="61"/>
    </row>
    <row r="25" spans="2:27" ht="16" thickBot="1" x14ac:dyDescent="0.25">
      <c r="B25" s="63"/>
      <c r="C25" s="160" t="s">
        <v>65</v>
      </c>
      <c r="D25" s="166"/>
      <c r="E25" s="173"/>
      <c r="F25" s="165"/>
      <c r="G25" s="342"/>
      <c r="H25" s="63"/>
      <c r="I25" s="245"/>
      <c r="J25" s="160" t="s">
        <v>203</v>
      </c>
      <c r="K25" s="259"/>
      <c r="L25" s="173"/>
      <c r="M25" s="165"/>
      <c r="N25" s="340"/>
      <c r="O25" s="35"/>
      <c r="P25" s="60"/>
      <c r="Q25" s="213"/>
      <c r="R25" s="213"/>
      <c r="S25" s="213"/>
      <c r="T25" s="35"/>
      <c r="U25" s="35"/>
      <c r="V25" s="35"/>
      <c r="W25" s="35"/>
      <c r="X25" s="35"/>
      <c r="Y25" s="61"/>
      <c r="Z25" s="61"/>
      <c r="AA25" s="61"/>
    </row>
    <row r="26" spans="2:27" ht="16" thickBot="1" x14ac:dyDescent="0.25">
      <c r="B26" s="63"/>
      <c r="C26" s="160" t="s">
        <v>66</v>
      </c>
      <c r="D26" s="166"/>
      <c r="E26" s="173"/>
      <c r="F26" s="165"/>
      <c r="G26" s="342"/>
      <c r="H26" s="63"/>
      <c r="I26" s="245"/>
      <c r="J26" s="160" t="s">
        <v>204</v>
      </c>
      <c r="K26" s="259"/>
      <c r="L26" s="173"/>
      <c r="M26" s="165"/>
      <c r="N26" s="340"/>
      <c r="O26" s="35"/>
      <c r="P26" s="60"/>
      <c r="Q26" s="213"/>
      <c r="R26" s="213"/>
      <c r="S26" s="213"/>
      <c r="T26" s="35"/>
      <c r="U26" s="35"/>
      <c r="V26" s="35"/>
      <c r="W26" s="35"/>
      <c r="X26" s="35"/>
      <c r="Y26" s="61"/>
      <c r="Z26" s="61"/>
      <c r="AA26" s="61"/>
    </row>
    <row r="27" spans="2:27" ht="16" thickBot="1" x14ac:dyDescent="0.25">
      <c r="B27" s="63"/>
      <c r="C27" s="160" t="s">
        <v>67</v>
      </c>
      <c r="D27" s="166"/>
      <c r="E27" s="173"/>
      <c r="F27" s="165"/>
      <c r="G27" s="342"/>
      <c r="H27" s="63"/>
      <c r="I27" s="245"/>
      <c r="J27" s="160" t="s">
        <v>205</v>
      </c>
      <c r="K27" s="259"/>
      <c r="L27" s="173"/>
      <c r="M27" s="165"/>
      <c r="N27" s="340"/>
      <c r="O27" s="35"/>
      <c r="P27" s="60"/>
      <c r="Q27" s="213"/>
      <c r="R27" s="213"/>
      <c r="S27" s="213"/>
      <c r="T27" s="35"/>
      <c r="U27" s="35"/>
      <c r="V27" s="35"/>
      <c r="W27" s="35"/>
      <c r="X27" s="35"/>
      <c r="Y27" s="61"/>
      <c r="Z27" s="61"/>
      <c r="AA27" s="61"/>
    </row>
    <row r="28" spans="2:27" ht="16" thickBot="1" x14ac:dyDescent="0.25">
      <c r="B28" s="63"/>
      <c r="C28" s="160" t="s">
        <v>68</v>
      </c>
      <c r="D28" s="166"/>
      <c r="E28" s="173"/>
      <c r="F28" s="165"/>
      <c r="G28" s="342"/>
      <c r="H28" s="63"/>
      <c r="I28" s="245"/>
      <c r="J28" s="160" t="s">
        <v>206</v>
      </c>
      <c r="K28" s="259"/>
      <c r="L28" s="173"/>
      <c r="M28" s="165"/>
      <c r="N28" s="340"/>
      <c r="O28" s="35"/>
      <c r="P28" s="60"/>
      <c r="Q28" s="213"/>
      <c r="R28" s="213"/>
      <c r="S28" s="213"/>
      <c r="T28" s="35"/>
      <c r="U28" s="35"/>
      <c r="V28" s="35"/>
      <c r="W28" s="35"/>
      <c r="X28" s="35"/>
      <c r="Y28" s="61"/>
      <c r="Z28" s="61"/>
      <c r="AA28" s="61"/>
    </row>
    <row r="29" spans="2:27" ht="16" thickBot="1" x14ac:dyDescent="0.25">
      <c r="B29" s="63"/>
      <c r="C29" s="160" t="s">
        <v>69</v>
      </c>
      <c r="D29" s="166"/>
      <c r="E29" s="173"/>
      <c r="F29" s="165"/>
      <c r="G29" s="342"/>
      <c r="H29" s="63"/>
      <c r="I29" s="245"/>
      <c r="J29" s="160" t="s">
        <v>207</v>
      </c>
      <c r="K29" s="259"/>
      <c r="L29" s="173"/>
      <c r="M29" s="165"/>
      <c r="N29" s="340"/>
      <c r="O29" s="35"/>
      <c r="P29" s="60"/>
      <c r="Q29" s="213"/>
      <c r="R29" s="213"/>
      <c r="S29" s="213"/>
      <c r="T29" s="35"/>
      <c r="U29" s="35"/>
      <c r="V29" s="35"/>
      <c r="W29" s="35"/>
      <c r="X29" s="35"/>
      <c r="Y29" s="61"/>
      <c r="Z29" s="61"/>
      <c r="AA29" s="61"/>
    </row>
    <row r="30" spans="2:27" ht="16" thickBot="1" x14ac:dyDescent="0.25">
      <c r="B30" s="63"/>
      <c r="C30" s="161" t="s">
        <v>70</v>
      </c>
      <c r="D30" s="166"/>
      <c r="E30" s="173"/>
      <c r="F30" s="165"/>
      <c r="G30" s="342"/>
      <c r="H30" s="63"/>
      <c r="I30" s="245"/>
      <c r="J30" s="160" t="s">
        <v>208</v>
      </c>
      <c r="K30" s="259"/>
      <c r="L30" s="173"/>
      <c r="M30" s="165"/>
      <c r="N30" s="340"/>
      <c r="O30" s="35"/>
      <c r="P30" s="60"/>
      <c r="Q30" s="213"/>
      <c r="R30" s="213"/>
      <c r="S30" s="213"/>
      <c r="T30" s="35"/>
      <c r="U30" s="35"/>
      <c r="V30" s="35"/>
      <c r="W30" s="35"/>
      <c r="X30" s="35"/>
      <c r="Y30" s="61"/>
      <c r="Z30" s="61"/>
      <c r="AA30" s="61"/>
    </row>
    <row r="31" spans="2:27" ht="16" thickBot="1" x14ac:dyDescent="0.25">
      <c r="B31" s="63"/>
      <c r="C31" s="160" t="s">
        <v>71</v>
      </c>
      <c r="D31" s="166"/>
      <c r="E31" s="173"/>
      <c r="F31" s="165"/>
      <c r="G31" s="342"/>
      <c r="H31" s="63"/>
      <c r="I31" s="245"/>
      <c r="J31" s="160" t="s">
        <v>209</v>
      </c>
      <c r="K31" s="259"/>
      <c r="L31" s="173"/>
      <c r="M31" s="165"/>
      <c r="N31" s="340"/>
      <c r="O31" s="35"/>
      <c r="P31" s="60"/>
      <c r="Q31" s="213"/>
      <c r="R31" s="213"/>
      <c r="S31" s="213"/>
      <c r="T31" s="35"/>
      <c r="U31" s="35"/>
      <c r="V31" s="35"/>
      <c r="W31" s="35"/>
      <c r="X31" s="35"/>
      <c r="Y31" s="61"/>
      <c r="Z31" s="61"/>
      <c r="AA31" s="61"/>
    </row>
    <row r="32" spans="2:27" ht="16" thickBot="1" x14ac:dyDescent="0.25">
      <c r="B32" s="63"/>
      <c r="C32" s="160" t="s">
        <v>72</v>
      </c>
      <c r="D32" s="167"/>
      <c r="E32" s="174"/>
      <c r="F32" s="168"/>
      <c r="G32" s="343"/>
      <c r="H32" s="63"/>
      <c r="I32" s="246"/>
      <c r="J32" s="160" t="s">
        <v>210</v>
      </c>
      <c r="K32" s="259"/>
      <c r="L32" s="173"/>
      <c r="M32" s="165"/>
      <c r="N32" s="340"/>
      <c r="O32" s="35"/>
      <c r="P32" s="60"/>
      <c r="Q32" s="213"/>
      <c r="R32" s="213"/>
      <c r="S32" s="213"/>
      <c r="T32" s="35"/>
      <c r="U32" s="35"/>
      <c r="V32" s="35"/>
      <c r="W32" s="35"/>
      <c r="X32" s="35"/>
      <c r="Y32" s="61"/>
      <c r="Z32" s="61"/>
      <c r="AA32" s="61"/>
    </row>
    <row r="33" spans="2:27" ht="16" thickBot="1" x14ac:dyDescent="0.25">
      <c r="B33" s="63"/>
      <c r="C33" s="160" t="s">
        <v>73</v>
      </c>
      <c r="D33" s="166"/>
      <c r="E33" s="173"/>
      <c r="F33" s="165"/>
      <c r="G33" s="342"/>
      <c r="H33" s="63"/>
      <c r="I33" s="245"/>
      <c r="J33" s="160" t="s">
        <v>211</v>
      </c>
      <c r="K33" s="261"/>
      <c r="L33" s="174"/>
      <c r="M33" s="168"/>
      <c r="N33" s="341"/>
      <c r="O33" s="35"/>
      <c r="P33" s="60"/>
      <c r="Q33" s="213"/>
      <c r="R33" s="213"/>
      <c r="S33" s="213"/>
      <c r="T33" s="35"/>
      <c r="U33" s="35"/>
      <c r="V33" s="35"/>
      <c r="W33" s="35"/>
      <c r="X33" s="35"/>
      <c r="Y33" s="61"/>
      <c r="Z33" s="61"/>
      <c r="AA33" s="61"/>
    </row>
    <row r="34" spans="2:27" ht="16" thickBot="1" x14ac:dyDescent="0.25">
      <c r="B34" s="63"/>
      <c r="C34" s="160" t="s">
        <v>74</v>
      </c>
      <c r="D34" s="166"/>
      <c r="E34" s="173"/>
      <c r="F34" s="165"/>
      <c r="G34" s="342"/>
      <c r="H34" s="63"/>
      <c r="I34" s="245"/>
      <c r="J34" s="160" t="s">
        <v>212</v>
      </c>
      <c r="K34" s="259"/>
      <c r="L34" s="173"/>
      <c r="M34" s="165"/>
      <c r="N34" s="340"/>
      <c r="O34" s="35"/>
      <c r="P34" s="60"/>
      <c r="Q34" s="213"/>
      <c r="R34" s="213"/>
      <c r="S34" s="213"/>
      <c r="T34" s="35"/>
      <c r="U34" s="35"/>
      <c r="V34" s="35"/>
      <c r="W34" s="35"/>
      <c r="X34" s="35"/>
      <c r="Y34" s="61"/>
      <c r="Z34" s="61"/>
      <c r="AA34" s="61"/>
    </row>
    <row r="35" spans="2:27" ht="16" thickBot="1" x14ac:dyDescent="0.25">
      <c r="B35" s="63"/>
      <c r="C35" s="160" t="s">
        <v>75</v>
      </c>
      <c r="D35" s="166"/>
      <c r="E35" s="173"/>
      <c r="F35" s="165"/>
      <c r="G35" s="342"/>
      <c r="H35" s="63"/>
      <c r="I35" s="245"/>
      <c r="J35" s="160" t="s">
        <v>213</v>
      </c>
      <c r="K35" s="259"/>
      <c r="L35" s="173"/>
      <c r="M35" s="165"/>
      <c r="N35" s="340"/>
      <c r="O35" s="35"/>
      <c r="P35" s="60"/>
      <c r="Q35" s="213"/>
      <c r="R35" s="213"/>
      <c r="S35" s="213"/>
      <c r="T35" s="35"/>
      <c r="U35" s="35"/>
      <c r="V35" s="35"/>
      <c r="W35" s="35"/>
      <c r="X35" s="35"/>
      <c r="Y35" s="61"/>
      <c r="Z35" s="61"/>
      <c r="AA35" s="61"/>
    </row>
    <row r="36" spans="2:27" ht="16" thickBot="1" x14ac:dyDescent="0.25">
      <c r="B36" s="63"/>
      <c r="C36" s="158" t="s">
        <v>104</v>
      </c>
      <c r="D36" s="162">
        <f>SUM(D24:D35)</f>
        <v>0</v>
      </c>
      <c r="E36" s="169">
        <f>SUM(E24:E35)</f>
        <v>0</v>
      </c>
      <c r="F36" s="163">
        <f>SUM(F24:F35)</f>
        <v>0</v>
      </c>
      <c r="G36" s="226"/>
      <c r="H36" s="63"/>
      <c r="I36" s="245"/>
      <c r="J36" s="160" t="s">
        <v>214</v>
      </c>
      <c r="K36" s="259"/>
      <c r="L36" s="173"/>
      <c r="M36" s="165"/>
      <c r="N36" s="340"/>
      <c r="O36" s="35"/>
      <c r="P36" s="60"/>
      <c r="Q36" s="213"/>
      <c r="R36" s="213"/>
      <c r="S36" s="213"/>
      <c r="T36" s="35"/>
      <c r="U36" s="35"/>
      <c r="V36" s="35"/>
      <c r="W36" s="35"/>
      <c r="X36" s="35"/>
      <c r="Y36" s="61"/>
      <c r="Z36" s="61"/>
      <c r="AA36" s="61"/>
    </row>
    <row r="37" spans="2:27" ht="16" thickBot="1" x14ac:dyDescent="0.25">
      <c r="B37" s="63"/>
      <c r="C37" s="455"/>
      <c r="D37" s="455"/>
      <c r="E37" s="455"/>
      <c r="F37" s="35"/>
      <c r="G37" s="35"/>
      <c r="H37" s="199"/>
      <c r="I37" s="35"/>
      <c r="J37" s="160" t="s">
        <v>215</v>
      </c>
      <c r="K37" s="259"/>
      <c r="L37" s="173"/>
      <c r="M37" s="165"/>
      <c r="N37" s="340"/>
      <c r="O37" s="35"/>
      <c r="P37" s="60"/>
      <c r="Q37" s="213"/>
      <c r="R37" s="213"/>
      <c r="S37" s="213"/>
      <c r="T37" s="35"/>
      <c r="U37" s="35"/>
      <c r="V37" s="35"/>
      <c r="W37" s="35"/>
      <c r="X37" s="35"/>
      <c r="Y37" s="61"/>
      <c r="Z37" s="61"/>
      <c r="AA37" s="61"/>
    </row>
    <row r="38" spans="2:27" ht="21" customHeight="1" thickBot="1" x14ac:dyDescent="0.25">
      <c r="B38" s="63"/>
      <c r="C38" s="234"/>
      <c r="D38" s="234"/>
      <c r="E38" s="234"/>
      <c r="F38" s="213"/>
      <c r="G38" s="213"/>
      <c r="H38" s="199"/>
      <c r="I38" s="213"/>
      <c r="J38" s="263" t="s">
        <v>104</v>
      </c>
      <c r="K38" s="264">
        <f>SUM(K25:K37)</f>
        <v>0</v>
      </c>
      <c r="L38" s="169">
        <f>SUM(L25:L37)</f>
        <v>0</v>
      </c>
      <c r="M38" s="163">
        <f>SUM(M25:M37)</f>
        <v>0</v>
      </c>
      <c r="N38" s="267"/>
      <c r="O38" s="213"/>
      <c r="P38" s="60"/>
      <c r="Q38" s="213"/>
      <c r="R38" s="213"/>
      <c r="S38" s="213"/>
      <c r="T38" s="213"/>
      <c r="U38" s="213"/>
      <c r="V38" s="213"/>
      <c r="W38" s="213"/>
      <c r="X38" s="213"/>
      <c r="Y38" s="61"/>
      <c r="Z38" s="61"/>
      <c r="AA38" s="61"/>
    </row>
    <row r="39" spans="2:27" ht="32" customHeight="1" thickBot="1" x14ac:dyDescent="0.25">
      <c r="B39" s="63"/>
      <c r="C39" s="234"/>
      <c r="D39" s="234"/>
      <c r="E39" s="234"/>
      <c r="F39" s="213"/>
      <c r="G39" s="213"/>
      <c r="H39" s="199"/>
      <c r="I39" s="213"/>
      <c r="J39" s="271"/>
      <c r="K39" s="272"/>
      <c r="L39" s="245"/>
      <c r="M39" s="273"/>
      <c r="N39" s="270"/>
      <c r="O39" s="213"/>
      <c r="P39" s="60"/>
      <c r="Q39" s="213"/>
      <c r="R39" s="213"/>
      <c r="S39" s="213"/>
      <c r="T39" s="213"/>
      <c r="U39" s="213"/>
      <c r="V39" s="213"/>
      <c r="W39" s="213"/>
      <c r="X39" s="213"/>
      <c r="Y39" s="61"/>
      <c r="Z39" s="61"/>
      <c r="AA39" s="61"/>
    </row>
    <row r="40" spans="2:27" ht="32" customHeight="1" x14ac:dyDescent="0.2">
      <c r="B40" s="63"/>
      <c r="C40" s="234"/>
      <c r="D40" s="234"/>
      <c r="E40" s="234"/>
      <c r="F40" s="213"/>
      <c r="G40" s="213"/>
      <c r="H40" s="199"/>
      <c r="I40" s="213"/>
      <c r="J40" s="271"/>
      <c r="K40" s="272"/>
      <c r="L40" s="273"/>
      <c r="M40" s="273"/>
      <c r="N40" s="270"/>
      <c r="O40" s="213"/>
      <c r="P40" s="60"/>
      <c r="Q40" s="213"/>
      <c r="R40" s="213"/>
      <c r="S40" s="213"/>
      <c r="T40" s="213"/>
      <c r="U40" s="213"/>
      <c r="V40" s="213"/>
      <c r="W40" s="213"/>
      <c r="X40" s="213"/>
      <c r="Y40" s="61"/>
      <c r="Z40" s="61"/>
      <c r="AA40" s="61"/>
    </row>
    <row r="41" spans="2:27" ht="32" customHeight="1" x14ac:dyDescent="0.2">
      <c r="B41" s="63"/>
      <c r="C41" s="433" t="s">
        <v>272</v>
      </c>
      <c r="D41" s="433"/>
      <c r="E41" s="433"/>
      <c r="F41" s="433"/>
      <c r="G41" s="433"/>
      <c r="H41" s="433"/>
      <c r="I41" s="433"/>
      <c r="J41" s="433"/>
      <c r="K41" s="433"/>
      <c r="L41" s="433"/>
      <c r="M41" s="433"/>
      <c r="N41" s="433"/>
      <c r="O41" s="433"/>
      <c r="P41" s="433"/>
      <c r="Q41" s="433"/>
      <c r="R41" s="433"/>
      <c r="S41" s="213"/>
      <c r="T41" s="213"/>
      <c r="U41" s="213"/>
      <c r="V41" s="213"/>
      <c r="W41" s="213"/>
      <c r="X41" s="213"/>
      <c r="Y41" s="61"/>
      <c r="Z41" s="61"/>
      <c r="AA41" s="61"/>
    </row>
    <row r="42" spans="2:27" ht="32" customHeight="1" x14ac:dyDescent="0.2">
      <c r="B42" s="63"/>
      <c r="C42" s="473" t="s">
        <v>271</v>
      </c>
      <c r="D42" s="473"/>
      <c r="E42" s="473"/>
      <c r="F42" s="473"/>
      <c r="G42" s="473"/>
      <c r="H42" s="473"/>
      <c r="I42" s="473"/>
      <c r="J42" s="473"/>
      <c r="K42" s="473"/>
      <c r="L42" s="473"/>
      <c r="M42" s="473"/>
      <c r="N42" s="473"/>
      <c r="O42" s="473"/>
      <c r="P42" s="473"/>
      <c r="Q42" s="473"/>
      <c r="R42" s="473"/>
      <c r="S42" s="213"/>
      <c r="T42" s="213"/>
      <c r="U42" s="213"/>
      <c r="V42" s="213"/>
      <c r="W42" s="213"/>
      <c r="X42" s="213"/>
      <c r="Y42" s="61"/>
      <c r="Z42" s="61"/>
      <c r="AA42" s="61"/>
    </row>
    <row r="43" spans="2:27" ht="85" customHeight="1" x14ac:dyDescent="0.2">
      <c r="B43" s="63"/>
      <c r="C43" s="473"/>
      <c r="D43" s="473"/>
      <c r="E43" s="473"/>
      <c r="F43" s="473"/>
      <c r="G43" s="473"/>
      <c r="H43" s="473"/>
      <c r="I43" s="473"/>
      <c r="J43" s="473"/>
      <c r="K43" s="473"/>
      <c r="L43" s="473"/>
      <c r="M43" s="473"/>
      <c r="N43" s="473"/>
      <c r="O43" s="473"/>
      <c r="P43" s="473"/>
      <c r="Q43" s="473"/>
      <c r="R43" s="473"/>
      <c r="S43" s="213"/>
      <c r="T43" s="213"/>
      <c r="U43" s="213"/>
      <c r="V43" s="213"/>
      <c r="W43" s="213"/>
      <c r="X43" s="213"/>
      <c r="Y43" s="61"/>
      <c r="Z43" s="61"/>
      <c r="AA43" s="61"/>
    </row>
    <row r="44" spans="2:27" ht="32" customHeight="1" x14ac:dyDescent="0.2">
      <c r="B44" s="63"/>
      <c r="C44" s="357"/>
      <c r="D44" s="357"/>
      <c r="E44" s="357"/>
      <c r="F44" s="357"/>
      <c r="G44" s="357"/>
      <c r="H44" s="357"/>
      <c r="I44" s="357"/>
      <c r="J44" s="357"/>
      <c r="K44" s="357"/>
      <c r="L44" s="357"/>
      <c r="M44" s="357"/>
      <c r="N44" s="357"/>
      <c r="O44" s="357"/>
      <c r="P44" s="357"/>
      <c r="Q44" s="357"/>
      <c r="R44" s="357"/>
      <c r="S44" s="213"/>
      <c r="T44" s="213"/>
      <c r="U44" s="213"/>
      <c r="V44" s="213"/>
      <c r="W44" s="213"/>
      <c r="X44" s="213"/>
      <c r="Y44" s="61"/>
      <c r="Z44" s="61"/>
      <c r="AA44" s="61"/>
    </row>
    <row r="45" spans="2:27" ht="32" customHeight="1" x14ac:dyDescent="0.2">
      <c r="B45" s="63"/>
      <c r="C45" s="440" t="s">
        <v>230</v>
      </c>
      <c r="D45" s="440"/>
      <c r="E45" s="357"/>
      <c r="F45" s="357"/>
      <c r="G45" s="357"/>
      <c r="H45" s="63"/>
      <c r="I45" s="63"/>
      <c r="J45" s="357"/>
      <c r="K45" s="357"/>
      <c r="L45" s="357"/>
      <c r="M45" s="357"/>
      <c r="N45" s="357"/>
      <c r="O45" s="357"/>
      <c r="P45" s="357"/>
      <c r="Q45" s="357"/>
      <c r="R45" s="357"/>
      <c r="S45" s="213"/>
      <c r="T45" s="213"/>
      <c r="U45" s="213"/>
      <c r="V45" s="213"/>
      <c r="W45" s="213"/>
      <c r="X45" s="213"/>
      <c r="Y45" s="61"/>
      <c r="Z45" s="61"/>
      <c r="AA45" s="61"/>
    </row>
    <row r="46" spans="2:27" ht="24" customHeight="1" thickBot="1" x14ac:dyDescent="0.25">
      <c r="B46" s="63"/>
      <c r="C46" s="449" t="s">
        <v>231</v>
      </c>
      <c r="D46" s="449"/>
      <c r="E46" s="358"/>
      <c r="F46" s="213"/>
      <c r="G46" s="213"/>
      <c r="H46" s="63"/>
      <c r="I46" s="63"/>
      <c r="J46" s="213"/>
      <c r="K46" s="213"/>
      <c r="L46" s="213"/>
      <c r="M46" s="213"/>
      <c r="N46" s="271"/>
      <c r="O46" s="276"/>
      <c r="P46" s="274"/>
      <c r="Q46" s="274"/>
      <c r="R46" s="274"/>
      <c r="S46" s="213"/>
      <c r="T46" s="213"/>
      <c r="U46" s="213"/>
      <c r="V46" s="213"/>
      <c r="W46" s="213"/>
      <c r="X46" s="213"/>
      <c r="Y46" s="61"/>
      <c r="Z46" s="61"/>
      <c r="AA46" s="61"/>
    </row>
    <row r="47" spans="2:27" ht="32" customHeight="1" x14ac:dyDescent="0.2">
      <c r="B47" s="63"/>
      <c r="C47" s="364"/>
      <c r="D47" s="294"/>
      <c r="E47" s="358"/>
      <c r="F47" s="213"/>
      <c r="G47" s="213"/>
      <c r="H47" s="199"/>
      <c r="I47" s="213"/>
      <c r="J47" s="213"/>
      <c r="K47" s="213"/>
      <c r="L47" s="213"/>
      <c r="M47" s="213"/>
      <c r="N47" s="271"/>
      <c r="O47" s="276"/>
      <c r="P47" s="274"/>
      <c r="Q47" s="274"/>
      <c r="R47" s="274"/>
      <c r="S47" s="213"/>
      <c r="T47" s="213"/>
      <c r="U47" s="213"/>
      <c r="V47" s="213"/>
      <c r="W47" s="213"/>
      <c r="X47" s="213"/>
      <c r="Y47" s="61"/>
      <c r="Z47" s="61"/>
      <c r="AA47" s="61"/>
    </row>
    <row r="48" spans="2:27" ht="33" customHeight="1" x14ac:dyDescent="0.2">
      <c r="B48" s="63"/>
      <c r="C48" s="450" t="s">
        <v>202</v>
      </c>
      <c r="D48" s="450"/>
      <c r="E48" s="450"/>
      <c r="F48" s="450"/>
      <c r="G48" s="450"/>
      <c r="H48" s="199"/>
      <c r="I48" s="35"/>
      <c r="J48"/>
      <c r="K48"/>
      <c r="L48"/>
      <c r="M48"/>
      <c r="N48"/>
      <c r="O48" s="35"/>
      <c r="P48" s="60"/>
      <c r="Q48" s="213"/>
      <c r="R48" s="213"/>
      <c r="S48" s="213"/>
      <c r="T48" s="35"/>
      <c r="U48" s="35"/>
      <c r="V48" s="35"/>
      <c r="W48" s="35"/>
      <c r="X48" s="35"/>
      <c r="Y48" s="61"/>
      <c r="Z48" s="61"/>
      <c r="AA48" s="61"/>
    </row>
    <row r="49" spans="2:33" ht="5" customHeight="1" x14ac:dyDescent="0.2">
      <c r="B49" s="63"/>
      <c r="C49" s="27"/>
      <c r="D49" s="27"/>
      <c r="E49" s="50"/>
      <c r="F49" s="50"/>
      <c r="G49" s="50"/>
      <c r="H49" s="199"/>
      <c r="I49" s="35"/>
      <c r="J49" s="35"/>
      <c r="K49" s="35"/>
      <c r="L49" s="35"/>
      <c r="M49" s="35"/>
      <c r="N49" s="35"/>
      <c r="O49" s="35"/>
      <c r="P49" s="60"/>
      <c r="Q49" s="213"/>
      <c r="R49" s="213"/>
      <c r="S49" s="213"/>
      <c r="T49" s="35"/>
      <c r="U49" s="35"/>
      <c r="V49" s="35"/>
      <c r="W49" s="35"/>
      <c r="X49" s="35"/>
      <c r="Y49" s="61"/>
      <c r="Z49" s="61"/>
      <c r="AA49" s="61"/>
    </row>
    <row r="50" spans="2:33" ht="5" customHeight="1" x14ac:dyDescent="0.2">
      <c r="B50" s="63"/>
      <c r="C50" s="27"/>
      <c r="D50" s="27"/>
      <c r="E50" s="50"/>
      <c r="F50" s="71"/>
      <c r="G50" s="35"/>
      <c r="H50" s="199"/>
      <c r="I50" s="35"/>
      <c r="J50" s="35"/>
      <c r="K50" s="35"/>
      <c r="L50" s="35"/>
      <c r="M50" s="35"/>
      <c r="N50" s="35"/>
      <c r="O50" s="35"/>
      <c r="P50" s="60"/>
      <c r="Q50" s="213"/>
      <c r="R50" s="213"/>
      <c r="S50" s="213"/>
      <c r="T50" s="35"/>
      <c r="U50" s="35"/>
      <c r="V50" s="35"/>
      <c r="W50" s="35"/>
      <c r="X50" s="35"/>
      <c r="Y50" s="61"/>
      <c r="Z50" s="61"/>
      <c r="AA50" s="61"/>
    </row>
    <row r="51" spans="2:33" ht="27" customHeight="1" thickBot="1" x14ac:dyDescent="0.25">
      <c r="B51" s="63"/>
      <c r="C51" s="27"/>
      <c r="D51" s="477" t="s">
        <v>234</v>
      </c>
      <c r="E51" s="478"/>
      <c r="F51" s="479"/>
      <c r="G51" s="477" t="s">
        <v>237</v>
      </c>
      <c r="H51" s="478"/>
      <c r="I51" s="479"/>
      <c r="J51" s="477" t="s">
        <v>235</v>
      </c>
      <c r="K51" s="478"/>
      <c r="L51" s="479"/>
      <c r="M51" s="477" t="s">
        <v>236</v>
      </c>
      <c r="N51" s="478"/>
      <c r="O51" s="479"/>
      <c r="P51" s="60"/>
      <c r="Q51" s="477" t="s">
        <v>254</v>
      </c>
      <c r="R51" s="478"/>
      <c r="S51" s="479"/>
      <c r="T51" s="35"/>
      <c r="U51" s="35"/>
      <c r="V51" s="35"/>
      <c r="W51" s="35"/>
      <c r="X51" s="35"/>
      <c r="Y51" s="61"/>
      <c r="Z51" s="61"/>
      <c r="AA51" s="61"/>
    </row>
    <row r="52" spans="2:33" ht="57" customHeight="1" thickBot="1" x14ac:dyDescent="0.25">
      <c r="B52" s="63"/>
      <c r="C52" s="170" t="s">
        <v>25</v>
      </c>
      <c r="D52" s="159" t="s">
        <v>242</v>
      </c>
      <c r="E52" s="159" t="s">
        <v>239</v>
      </c>
      <c r="F52" s="159" t="s">
        <v>241</v>
      </c>
      <c r="G52" s="159" t="s">
        <v>242</v>
      </c>
      <c r="H52" s="159" t="s">
        <v>239</v>
      </c>
      <c r="I52" s="159" t="s">
        <v>241</v>
      </c>
      <c r="J52" s="209" t="s">
        <v>242</v>
      </c>
      <c r="K52" s="159" t="s">
        <v>239</v>
      </c>
      <c r="L52" s="159" t="s">
        <v>241</v>
      </c>
      <c r="M52" s="209" t="s">
        <v>242</v>
      </c>
      <c r="N52" s="159" t="s">
        <v>239</v>
      </c>
      <c r="O52" s="159" t="s">
        <v>241</v>
      </c>
      <c r="P52" s="159" t="s">
        <v>226</v>
      </c>
      <c r="Q52" s="209" t="s">
        <v>242</v>
      </c>
      <c r="R52" s="159" t="s">
        <v>239</v>
      </c>
      <c r="S52" s="159" t="s">
        <v>241</v>
      </c>
      <c r="T52" s="211" t="s">
        <v>315</v>
      </c>
      <c r="U52" s="193" t="s">
        <v>219</v>
      </c>
      <c r="V52" s="171" t="s">
        <v>220</v>
      </c>
      <c r="W52" s="200" t="s">
        <v>218</v>
      </c>
      <c r="X52" s="35"/>
      <c r="Y52" s="61"/>
      <c r="Z52" s="61"/>
      <c r="AA52" s="61"/>
      <c r="AB52" s="60"/>
      <c r="AC52" s="60"/>
      <c r="AD52" s="60"/>
      <c r="AE52" s="60"/>
      <c r="AF52" s="60"/>
      <c r="AG52" s="60"/>
    </row>
    <row r="53" spans="2:33" ht="16" thickBot="1" x14ac:dyDescent="0.25">
      <c r="B53" s="63"/>
      <c r="C53" s="160" t="s">
        <v>64</v>
      </c>
      <c r="D53" s="164"/>
      <c r="E53" s="164"/>
      <c r="F53" s="214">
        <f>((0.12*D53*E53)*226)/1000</f>
        <v>0</v>
      </c>
      <c r="G53" s="164"/>
      <c r="H53" s="164"/>
      <c r="I53" s="214">
        <f>((0.034*G53*H53)*226)/1000</f>
        <v>0</v>
      </c>
      <c r="J53" s="164"/>
      <c r="K53" s="164"/>
      <c r="L53" s="214">
        <f>((0.24*J53*K53)*226)/1000</f>
        <v>0</v>
      </c>
      <c r="M53" s="164"/>
      <c r="N53" s="164"/>
      <c r="O53" s="214">
        <f>((0.36*M53*N53)*226)/1000</f>
        <v>0</v>
      </c>
      <c r="P53" s="216" t="e">
        <f>((D53*#REF!)*226)/1000</f>
        <v>#REF!</v>
      </c>
      <c r="Q53" s="164"/>
      <c r="R53" s="164"/>
      <c r="S53" s="214">
        <f>((1.11*Q53*R53)*226)/1000</f>
        <v>0</v>
      </c>
      <c r="T53" s="216">
        <f>O53+L53+I53+F53+S53</f>
        <v>0</v>
      </c>
      <c r="U53" s="173"/>
      <c r="V53" s="165"/>
      <c r="W53" s="338"/>
      <c r="X53" s="35"/>
      <c r="Y53" s="61"/>
      <c r="Z53" s="61"/>
      <c r="AA53" s="61"/>
      <c r="AB53" s="60"/>
      <c r="AC53" s="60"/>
      <c r="AD53" s="60"/>
      <c r="AE53" s="60"/>
      <c r="AF53" s="60"/>
      <c r="AG53" s="60"/>
    </row>
    <row r="54" spans="2:33" ht="16" thickBot="1" x14ac:dyDescent="0.25">
      <c r="B54" s="63"/>
      <c r="C54" s="160" t="s">
        <v>65</v>
      </c>
      <c r="D54" s="166"/>
      <c r="E54" s="166"/>
      <c r="F54" s="214">
        <f t="shared" ref="F54:F64" si="0">((0.12*D54*E54)*226)/1000</f>
        <v>0</v>
      </c>
      <c r="G54" s="166"/>
      <c r="H54" s="166"/>
      <c r="I54" s="214">
        <f t="shared" ref="I54:I64" si="1">((0.034*G54*H54)*226)/1000</f>
        <v>0</v>
      </c>
      <c r="J54" s="166"/>
      <c r="K54" s="166"/>
      <c r="L54" s="214">
        <f t="shared" ref="L54:L64" si="2">((0.24*J54*K54)*226)/1000</f>
        <v>0</v>
      </c>
      <c r="M54" s="166"/>
      <c r="N54" s="166"/>
      <c r="O54" s="214">
        <f t="shared" ref="O54:O64" si="3">((0.36*M54*N54)*226)/1000</f>
        <v>0</v>
      </c>
      <c r="P54" s="216" t="e">
        <f>((D54*#REF!)*226)/1000</f>
        <v>#REF!</v>
      </c>
      <c r="Q54" s="166"/>
      <c r="R54" s="166"/>
      <c r="S54" s="214">
        <f t="shared" ref="S54:S64" si="4">((1.11*Q54*R54)*226)/1000</f>
        <v>0</v>
      </c>
      <c r="T54" s="216">
        <f t="shared" ref="T54:T64" si="5">O54+L54+I54+F54+S54</f>
        <v>0</v>
      </c>
      <c r="U54" s="173"/>
      <c r="V54" s="165"/>
      <c r="W54" s="338"/>
      <c r="X54" s="35"/>
      <c r="Y54" s="61"/>
      <c r="Z54" s="61"/>
      <c r="AA54" s="61"/>
      <c r="AB54" s="60"/>
      <c r="AC54" s="60"/>
      <c r="AD54" s="60"/>
      <c r="AE54" s="60"/>
      <c r="AF54" s="60"/>
      <c r="AG54" s="60"/>
    </row>
    <row r="55" spans="2:33" ht="16" thickBot="1" x14ac:dyDescent="0.25">
      <c r="B55" s="63"/>
      <c r="C55" s="160" t="s">
        <v>66</v>
      </c>
      <c r="D55" s="166"/>
      <c r="E55" s="166"/>
      <c r="F55" s="214">
        <f t="shared" si="0"/>
        <v>0</v>
      </c>
      <c r="G55" s="166"/>
      <c r="H55" s="166"/>
      <c r="I55" s="214">
        <f t="shared" si="1"/>
        <v>0</v>
      </c>
      <c r="J55" s="166"/>
      <c r="K55" s="166"/>
      <c r="L55" s="214">
        <f t="shared" si="2"/>
        <v>0</v>
      </c>
      <c r="M55" s="166"/>
      <c r="N55" s="166"/>
      <c r="O55" s="214">
        <f t="shared" si="3"/>
        <v>0</v>
      </c>
      <c r="P55" s="216" t="e">
        <f>((D55*#REF!)*226)/1000</f>
        <v>#REF!</v>
      </c>
      <c r="Q55" s="166"/>
      <c r="R55" s="166"/>
      <c r="S55" s="214">
        <f t="shared" si="4"/>
        <v>0</v>
      </c>
      <c r="T55" s="216">
        <f t="shared" si="5"/>
        <v>0</v>
      </c>
      <c r="U55" s="173"/>
      <c r="V55" s="165"/>
      <c r="W55" s="338"/>
      <c r="X55" s="35"/>
      <c r="Y55" s="61"/>
      <c r="Z55" s="61"/>
      <c r="AA55" s="61"/>
      <c r="AB55" s="60"/>
      <c r="AC55" s="60"/>
      <c r="AD55" s="60"/>
      <c r="AE55" s="60"/>
      <c r="AF55" s="60"/>
      <c r="AG55" s="60"/>
    </row>
    <row r="56" spans="2:33" ht="16" thickBot="1" x14ac:dyDescent="0.25">
      <c r="B56" s="63"/>
      <c r="C56" s="160" t="s">
        <v>67</v>
      </c>
      <c r="D56" s="166"/>
      <c r="E56" s="166"/>
      <c r="F56" s="214">
        <f t="shared" si="0"/>
        <v>0</v>
      </c>
      <c r="G56" s="166"/>
      <c r="H56" s="166"/>
      <c r="I56" s="214">
        <f t="shared" si="1"/>
        <v>0</v>
      </c>
      <c r="J56" s="166"/>
      <c r="K56" s="166"/>
      <c r="L56" s="214">
        <f t="shared" si="2"/>
        <v>0</v>
      </c>
      <c r="M56" s="166"/>
      <c r="N56" s="166"/>
      <c r="O56" s="214">
        <f t="shared" si="3"/>
        <v>0</v>
      </c>
      <c r="P56" s="216" t="e">
        <f>((D56*#REF!)*226)/1000</f>
        <v>#REF!</v>
      </c>
      <c r="Q56" s="166"/>
      <c r="R56" s="166"/>
      <c r="S56" s="214">
        <f t="shared" si="4"/>
        <v>0</v>
      </c>
      <c r="T56" s="216">
        <f t="shared" si="5"/>
        <v>0</v>
      </c>
      <c r="U56" s="173"/>
      <c r="V56" s="165"/>
      <c r="W56" s="338"/>
      <c r="X56" s="35"/>
      <c r="Y56" s="61"/>
      <c r="Z56" s="61"/>
      <c r="AA56" s="61"/>
      <c r="AB56" s="60"/>
      <c r="AC56" s="60"/>
      <c r="AD56" s="60"/>
      <c r="AE56" s="60"/>
      <c r="AF56" s="60"/>
      <c r="AG56" s="60"/>
    </row>
    <row r="57" spans="2:33" ht="16" thickBot="1" x14ac:dyDescent="0.25">
      <c r="B57" s="63"/>
      <c r="C57" s="160" t="s">
        <v>68</v>
      </c>
      <c r="D57" s="166"/>
      <c r="E57" s="166"/>
      <c r="F57" s="214">
        <f t="shared" si="0"/>
        <v>0</v>
      </c>
      <c r="G57" s="166"/>
      <c r="H57" s="166"/>
      <c r="I57" s="214">
        <f t="shared" si="1"/>
        <v>0</v>
      </c>
      <c r="J57" s="166"/>
      <c r="K57" s="166"/>
      <c r="L57" s="214">
        <f t="shared" si="2"/>
        <v>0</v>
      </c>
      <c r="M57" s="166"/>
      <c r="N57" s="166"/>
      <c r="O57" s="214">
        <f t="shared" si="3"/>
        <v>0</v>
      </c>
      <c r="P57" s="216" t="e">
        <f>((D57*#REF!)*226)/1000</f>
        <v>#REF!</v>
      </c>
      <c r="Q57" s="166"/>
      <c r="R57" s="166"/>
      <c r="S57" s="214">
        <f t="shared" si="4"/>
        <v>0</v>
      </c>
      <c r="T57" s="216">
        <f t="shared" si="5"/>
        <v>0</v>
      </c>
      <c r="U57" s="173"/>
      <c r="V57" s="165"/>
      <c r="W57" s="338"/>
      <c r="X57" s="35"/>
      <c r="Y57" s="61"/>
      <c r="Z57" s="61"/>
      <c r="AA57" s="61"/>
      <c r="AB57" s="60"/>
      <c r="AC57" s="60"/>
      <c r="AD57" s="60"/>
      <c r="AE57" s="60"/>
      <c r="AF57" s="60"/>
      <c r="AG57" s="60"/>
    </row>
    <row r="58" spans="2:33" ht="16" thickBot="1" x14ac:dyDescent="0.25">
      <c r="B58" s="63"/>
      <c r="C58" s="160" t="s">
        <v>69</v>
      </c>
      <c r="D58" s="166"/>
      <c r="E58" s="166"/>
      <c r="F58" s="214">
        <f t="shared" si="0"/>
        <v>0</v>
      </c>
      <c r="G58" s="166"/>
      <c r="H58" s="166"/>
      <c r="I58" s="214">
        <f t="shared" si="1"/>
        <v>0</v>
      </c>
      <c r="J58" s="166"/>
      <c r="K58" s="166"/>
      <c r="L58" s="214">
        <f t="shared" si="2"/>
        <v>0</v>
      </c>
      <c r="M58" s="166"/>
      <c r="N58" s="166"/>
      <c r="O58" s="214">
        <f t="shared" si="3"/>
        <v>0</v>
      </c>
      <c r="P58" s="216" t="e">
        <f>((D58*#REF!)*226)/1000</f>
        <v>#REF!</v>
      </c>
      <c r="Q58" s="166"/>
      <c r="R58" s="166"/>
      <c r="S58" s="214">
        <f t="shared" si="4"/>
        <v>0</v>
      </c>
      <c r="T58" s="216">
        <f t="shared" si="5"/>
        <v>0</v>
      </c>
      <c r="U58" s="173"/>
      <c r="V58" s="165"/>
      <c r="W58" s="338"/>
      <c r="X58" s="35"/>
      <c r="Y58" s="61"/>
      <c r="Z58" s="61"/>
      <c r="AA58" s="61"/>
      <c r="AB58" s="60"/>
      <c r="AC58" s="60"/>
      <c r="AD58" s="60"/>
      <c r="AE58" s="60"/>
      <c r="AF58" s="60"/>
      <c r="AG58" s="60"/>
    </row>
    <row r="59" spans="2:33" ht="16" thickBot="1" x14ac:dyDescent="0.25">
      <c r="B59" s="63"/>
      <c r="C59" s="161" t="s">
        <v>70</v>
      </c>
      <c r="D59" s="166"/>
      <c r="E59" s="166"/>
      <c r="F59" s="214">
        <f t="shared" si="0"/>
        <v>0</v>
      </c>
      <c r="G59" s="166"/>
      <c r="H59" s="166"/>
      <c r="I59" s="214">
        <f t="shared" si="1"/>
        <v>0</v>
      </c>
      <c r="J59" s="166"/>
      <c r="K59" s="166"/>
      <c r="L59" s="214">
        <f t="shared" si="2"/>
        <v>0</v>
      </c>
      <c r="M59" s="166"/>
      <c r="N59" s="166"/>
      <c r="O59" s="214">
        <f t="shared" si="3"/>
        <v>0</v>
      </c>
      <c r="P59" s="216" t="e">
        <f>((D59*#REF!)*226)/1000</f>
        <v>#REF!</v>
      </c>
      <c r="Q59" s="166"/>
      <c r="R59" s="166"/>
      <c r="S59" s="214">
        <f t="shared" si="4"/>
        <v>0</v>
      </c>
      <c r="T59" s="216">
        <f t="shared" si="5"/>
        <v>0</v>
      </c>
      <c r="U59" s="173"/>
      <c r="V59" s="165"/>
      <c r="W59" s="338"/>
      <c r="X59" s="35"/>
      <c r="Y59" s="61"/>
      <c r="Z59" s="61"/>
      <c r="AA59" s="61"/>
      <c r="AB59" s="60"/>
      <c r="AC59" s="60"/>
      <c r="AD59" s="60"/>
      <c r="AE59" s="60"/>
      <c r="AF59" s="60"/>
      <c r="AG59" s="60"/>
    </row>
    <row r="60" spans="2:33" ht="16" thickBot="1" x14ac:dyDescent="0.25">
      <c r="B60" s="63"/>
      <c r="C60" s="160" t="s">
        <v>71</v>
      </c>
      <c r="D60" s="166"/>
      <c r="E60" s="166"/>
      <c r="F60" s="214">
        <f t="shared" si="0"/>
        <v>0</v>
      </c>
      <c r="G60" s="166"/>
      <c r="H60" s="166"/>
      <c r="I60" s="214">
        <f t="shared" si="1"/>
        <v>0</v>
      </c>
      <c r="J60" s="166"/>
      <c r="K60" s="166"/>
      <c r="L60" s="214">
        <f t="shared" si="2"/>
        <v>0</v>
      </c>
      <c r="M60" s="166"/>
      <c r="N60" s="166"/>
      <c r="O60" s="214">
        <f t="shared" si="3"/>
        <v>0</v>
      </c>
      <c r="P60" s="216" t="e">
        <f>((D60*#REF!)*226)/1000</f>
        <v>#REF!</v>
      </c>
      <c r="Q60" s="166"/>
      <c r="R60" s="166"/>
      <c r="S60" s="214">
        <f t="shared" si="4"/>
        <v>0</v>
      </c>
      <c r="T60" s="216">
        <f t="shared" si="5"/>
        <v>0</v>
      </c>
      <c r="U60" s="173"/>
      <c r="V60" s="165"/>
      <c r="W60" s="338"/>
      <c r="X60" s="35"/>
      <c r="Y60" s="61"/>
      <c r="Z60" s="61"/>
      <c r="AA60" s="61"/>
      <c r="AB60" s="60"/>
      <c r="AC60" s="60"/>
      <c r="AD60" s="60"/>
      <c r="AE60" s="60"/>
      <c r="AF60" s="60"/>
      <c r="AG60" s="60"/>
    </row>
    <row r="61" spans="2:33" ht="16" thickBot="1" x14ac:dyDescent="0.25">
      <c r="B61" s="63"/>
      <c r="C61" s="160" t="s">
        <v>72</v>
      </c>
      <c r="D61" s="167"/>
      <c r="E61" s="167"/>
      <c r="F61" s="214">
        <f t="shared" si="0"/>
        <v>0</v>
      </c>
      <c r="G61" s="167"/>
      <c r="H61" s="167"/>
      <c r="I61" s="214">
        <f t="shared" si="1"/>
        <v>0</v>
      </c>
      <c r="J61" s="167"/>
      <c r="K61" s="167"/>
      <c r="L61" s="214">
        <f t="shared" si="2"/>
        <v>0</v>
      </c>
      <c r="M61" s="167"/>
      <c r="N61" s="167"/>
      <c r="O61" s="214">
        <f t="shared" si="3"/>
        <v>0</v>
      </c>
      <c r="P61" s="216" t="e">
        <f>((D61*#REF!)*226)/1000</f>
        <v>#REF!</v>
      </c>
      <c r="Q61" s="167"/>
      <c r="R61" s="167"/>
      <c r="S61" s="214">
        <f t="shared" si="4"/>
        <v>0</v>
      </c>
      <c r="T61" s="216">
        <f t="shared" si="5"/>
        <v>0</v>
      </c>
      <c r="U61" s="174"/>
      <c r="V61" s="168"/>
      <c r="W61" s="339"/>
      <c r="X61" s="35"/>
      <c r="Y61" s="61"/>
      <c r="Z61" s="61"/>
      <c r="AA61" s="61"/>
      <c r="AB61" s="60"/>
      <c r="AC61" s="60"/>
      <c r="AD61" s="60"/>
      <c r="AE61" s="60"/>
      <c r="AF61" s="60"/>
      <c r="AG61" s="60"/>
    </row>
    <row r="62" spans="2:33" ht="16" thickBot="1" x14ac:dyDescent="0.25">
      <c r="B62" s="63"/>
      <c r="C62" s="160" t="s">
        <v>73</v>
      </c>
      <c r="D62" s="166"/>
      <c r="E62" s="166"/>
      <c r="F62" s="214">
        <f t="shared" si="0"/>
        <v>0</v>
      </c>
      <c r="G62" s="166"/>
      <c r="H62" s="166"/>
      <c r="I62" s="214">
        <f t="shared" si="1"/>
        <v>0</v>
      </c>
      <c r="J62" s="166"/>
      <c r="K62" s="166"/>
      <c r="L62" s="214">
        <f t="shared" si="2"/>
        <v>0</v>
      </c>
      <c r="M62" s="166"/>
      <c r="N62" s="166"/>
      <c r="O62" s="214">
        <f t="shared" si="3"/>
        <v>0</v>
      </c>
      <c r="P62" s="216" t="e">
        <f>((D62*#REF!)*226)/1000</f>
        <v>#REF!</v>
      </c>
      <c r="Q62" s="166"/>
      <c r="R62" s="166"/>
      <c r="S62" s="214">
        <f t="shared" si="4"/>
        <v>0</v>
      </c>
      <c r="T62" s="216">
        <f t="shared" si="5"/>
        <v>0</v>
      </c>
      <c r="U62" s="173"/>
      <c r="V62" s="165"/>
      <c r="W62" s="338"/>
      <c r="X62" s="2"/>
      <c r="Y62" s="61"/>
      <c r="Z62" s="61"/>
      <c r="AA62" s="61"/>
    </row>
    <row r="63" spans="2:33" ht="16" thickBot="1" x14ac:dyDescent="0.25">
      <c r="B63" s="63"/>
      <c r="C63" s="160" t="s">
        <v>74</v>
      </c>
      <c r="D63" s="166"/>
      <c r="E63" s="166"/>
      <c r="F63" s="214">
        <f t="shared" si="0"/>
        <v>0</v>
      </c>
      <c r="G63" s="166"/>
      <c r="H63" s="166"/>
      <c r="I63" s="214">
        <f t="shared" si="1"/>
        <v>0</v>
      </c>
      <c r="J63" s="166"/>
      <c r="K63" s="166"/>
      <c r="L63" s="214">
        <f t="shared" si="2"/>
        <v>0</v>
      </c>
      <c r="M63" s="166"/>
      <c r="N63" s="166"/>
      <c r="O63" s="214">
        <f t="shared" si="3"/>
        <v>0</v>
      </c>
      <c r="P63" s="216" t="e">
        <f>((D63*#REF!)*226)/1000</f>
        <v>#REF!</v>
      </c>
      <c r="Q63" s="166"/>
      <c r="R63" s="166"/>
      <c r="S63" s="214">
        <f t="shared" si="4"/>
        <v>0</v>
      </c>
      <c r="T63" s="216">
        <f t="shared" si="5"/>
        <v>0</v>
      </c>
      <c r="U63" s="173"/>
      <c r="V63" s="165"/>
      <c r="W63" s="338"/>
      <c r="X63" s="2"/>
      <c r="Y63" s="61"/>
      <c r="Z63" s="61"/>
      <c r="AA63" s="61"/>
    </row>
    <row r="64" spans="2:33" ht="16" thickBot="1" x14ac:dyDescent="0.25">
      <c r="B64" s="63"/>
      <c r="C64" s="160" t="s">
        <v>75</v>
      </c>
      <c r="D64" s="166"/>
      <c r="E64" s="166"/>
      <c r="F64" s="214">
        <f t="shared" si="0"/>
        <v>0</v>
      </c>
      <c r="G64" s="166"/>
      <c r="H64" s="166"/>
      <c r="I64" s="214">
        <f t="shared" si="1"/>
        <v>0</v>
      </c>
      <c r="J64" s="166"/>
      <c r="K64" s="166"/>
      <c r="L64" s="214">
        <f t="shared" si="2"/>
        <v>0</v>
      </c>
      <c r="M64" s="166"/>
      <c r="N64" s="166"/>
      <c r="O64" s="214">
        <f t="shared" si="3"/>
        <v>0</v>
      </c>
      <c r="P64" s="216" t="e">
        <f>((D64*#REF!)*226)/1000</f>
        <v>#REF!</v>
      </c>
      <c r="Q64" s="166"/>
      <c r="R64" s="166"/>
      <c r="S64" s="214">
        <f t="shared" si="4"/>
        <v>0</v>
      </c>
      <c r="T64" s="216">
        <f t="shared" si="5"/>
        <v>0</v>
      </c>
      <c r="U64" s="173"/>
      <c r="V64" s="165"/>
      <c r="W64" s="338"/>
      <c r="X64" s="2"/>
      <c r="Y64" s="61"/>
      <c r="Z64" s="61"/>
      <c r="AA64" s="61"/>
    </row>
    <row r="65" spans="2:27" ht="16" thickBot="1" x14ac:dyDescent="0.25">
      <c r="B65" s="63"/>
      <c r="C65" s="158" t="s">
        <v>104</v>
      </c>
      <c r="D65" s="2"/>
      <c r="E65" s="2"/>
      <c r="F65" s="215">
        <f>SUM(F53:F64)</f>
        <v>0</v>
      </c>
      <c r="G65" s="2"/>
      <c r="H65" s="2"/>
      <c r="I65" s="215">
        <f>SUM(I53:I64)</f>
        <v>0</v>
      </c>
      <c r="J65" s="2"/>
      <c r="K65" s="2"/>
      <c r="L65" s="215">
        <f>SUM(L53:L64)</f>
        <v>0</v>
      </c>
      <c r="M65" s="2"/>
      <c r="N65" s="2"/>
      <c r="O65" s="215">
        <f>SUM(O53:O64)</f>
        <v>0</v>
      </c>
      <c r="P65" s="215" t="e">
        <f>SUM(P53:P64)</f>
        <v>#REF!</v>
      </c>
      <c r="Q65" s="2"/>
      <c r="R65" s="2"/>
      <c r="S65" s="215">
        <f>SUM(S53:S64)</f>
        <v>0</v>
      </c>
      <c r="T65" s="215">
        <f>SUM(T53:T64)</f>
        <v>0</v>
      </c>
      <c r="U65" s="169">
        <f>SUM(U53:U64)</f>
        <v>0</v>
      </c>
      <c r="V65" s="163">
        <f>SUM(V53:V64)</f>
        <v>0</v>
      </c>
      <c r="W65" s="247"/>
      <c r="X65" s="2"/>
      <c r="Y65" s="61"/>
      <c r="Z65" s="61"/>
      <c r="AA65" s="61"/>
    </row>
    <row r="66" spans="2:27" x14ac:dyDescent="0.2">
      <c r="B66" s="63"/>
      <c r="C66" s="448"/>
      <c r="D66" s="448"/>
      <c r="E66" s="448"/>
      <c r="F66" s="35"/>
      <c r="G66" s="2"/>
      <c r="H66" s="2"/>
      <c r="I66" s="2"/>
      <c r="J66" s="2"/>
      <c r="K66" s="2"/>
      <c r="L66" s="2"/>
      <c r="M66" s="2"/>
      <c r="N66" s="2"/>
      <c r="O66" s="2"/>
      <c r="Q66" s="63"/>
      <c r="R66" s="63"/>
      <c r="S66" s="63"/>
      <c r="T66" s="2"/>
      <c r="U66" s="2"/>
      <c r="V66" s="2"/>
      <c r="W66" s="2"/>
      <c r="X66" s="2"/>
      <c r="Y66" s="61"/>
      <c r="Z66" s="61"/>
      <c r="AA66" s="61"/>
    </row>
    <row r="67" spans="2:27" x14ac:dyDescent="0.2">
      <c r="B67" s="63"/>
      <c r="C67" s="18"/>
      <c r="D67" s="63"/>
      <c r="E67" s="63"/>
      <c r="F67" s="213"/>
      <c r="G67" s="63"/>
      <c r="H67" s="63"/>
      <c r="I67" s="63"/>
      <c r="J67" s="63"/>
      <c r="K67" s="63"/>
      <c r="L67" s="63"/>
      <c r="M67" s="63"/>
      <c r="N67" s="63"/>
      <c r="O67" s="63"/>
      <c r="P67" s="63"/>
      <c r="Q67" s="63"/>
      <c r="R67" s="63"/>
      <c r="S67" s="63"/>
      <c r="T67" s="63"/>
      <c r="U67" s="63"/>
      <c r="V67" s="63"/>
      <c r="W67" s="63"/>
      <c r="X67" s="63"/>
      <c r="Y67" s="61"/>
      <c r="Z67" s="61"/>
      <c r="AA67" s="61"/>
    </row>
    <row r="68" spans="2:27" x14ac:dyDescent="0.2">
      <c r="B68" s="63"/>
      <c r="C68" s="63"/>
      <c r="D68" s="63"/>
      <c r="E68" s="63"/>
      <c r="F68" s="63"/>
      <c r="G68" s="63"/>
      <c r="H68" s="63"/>
      <c r="I68" s="63"/>
      <c r="J68" s="63"/>
      <c r="K68" s="63"/>
      <c r="L68" s="63"/>
      <c r="M68" s="63"/>
      <c r="N68" s="63"/>
      <c r="O68" s="63"/>
      <c r="P68" s="63"/>
      <c r="Q68" s="63"/>
      <c r="R68" s="63"/>
      <c r="S68" s="63"/>
      <c r="T68" s="63"/>
      <c r="U68" s="63"/>
      <c r="V68" s="63"/>
      <c r="W68" s="63"/>
      <c r="X68" s="63"/>
      <c r="Y68" s="61"/>
      <c r="Z68" s="61"/>
      <c r="AA68" s="61"/>
    </row>
    <row r="69" spans="2:27" ht="33" customHeight="1" x14ac:dyDescent="0.2">
      <c r="B69" s="63"/>
      <c r="C69" s="450" t="s">
        <v>217</v>
      </c>
      <c r="D69" s="450"/>
      <c r="E69" s="450"/>
      <c r="F69" s="450"/>
      <c r="G69" s="450"/>
      <c r="H69" s="199"/>
      <c r="I69" s="213"/>
      <c r="J69"/>
      <c r="K69"/>
      <c r="L69"/>
      <c r="M69"/>
      <c r="N69"/>
      <c r="O69" s="213"/>
      <c r="P69" s="60"/>
      <c r="Q69" s="213"/>
      <c r="R69" s="213"/>
      <c r="S69" s="213"/>
      <c r="T69" s="213"/>
      <c r="U69" s="213"/>
      <c r="V69" s="213"/>
      <c r="W69" s="213"/>
      <c r="X69" s="213"/>
      <c r="Y69" s="61"/>
      <c r="Z69" s="61"/>
      <c r="AA69" s="61"/>
    </row>
    <row r="70" spans="2:27" x14ac:dyDescent="0.2">
      <c r="B70" s="63"/>
      <c r="C70" s="63"/>
      <c r="D70" s="63"/>
      <c r="E70" s="63"/>
      <c r="F70" s="63"/>
      <c r="G70" s="63"/>
      <c r="H70" s="63"/>
      <c r="I70" s="63"/>
      <c r="J70" s="63"/>
      <c r="K70" s="63"/>
      <c r="L70" s="63"/>
      <c r="M70" s="63"/>
      <c r="N70" s="63"/>
      <c r="O70" s="63"/>
      <c r="P70" s="63"/>
      <c r="Q70" s="63"/>
      <c r="R70" s="63"/>
      <c r="S70" s="63"/>
      <c r="T70" s="63"/>
      <c r="U70" s="63"/>
      <c r="V70" s="63"/>
      <c r="W70" s="63"/>
      <c r="X70" s="63"/>
      <c r="Y70" s="61"/>
      <c r="Z70" s="61"/>
      <c r="AA70" s="61"/>
    </row>
    <row r="71" spans="2:27" x14ac:dyDescent="0.2">
      <c r="B71" s="63"/>
      <c r="C71" s="63"/>
      <c r="D71" s="63"/>
      <c r="E71" s="63"/>
      <c r="F71" s="63"/>
      <c r="G71" s="63"/>
      <c r="H71" s="63"/>
      <c r="I71" s="63"/>
      <c r="J71" s="63"/>
      <c r="K71" s="63"/>
      <c r="L71" s="63"/>
      <c r="M71" s="63"/>
      <c r="N71" s="63"/>
      <c r="O71" s="63"/>
      <c r="P71" s="63"/>
      <c r="Q71" s="63"/>
      <c r="R71" s="63"/>
      <c r="S71" s="63"/>
      <c r="T71" s="63"/>
      <c r="U71" s="63"/>
      <c r="V71" s="63"/>
      <c r="W71" s="63"/>
      <c r="X71" s="63"/>
      <c r="Y71" s="61"/>
      <c r="Z71" s="61"/>
      <c r="AA71" s="61"/>
    </row>
    <row r="72" spans="2:27" ht="21" thickBot="1" x14ac:dyDescent="0.25">
      <c r="B72" s="63"/>
      <c r="C72" s="27"/>
      <c r="D72" s="477" t="s">
        <v>234</v>
      </c>
      <c r="E72" s="478"/>
      <c r="F72" s="479"/>
      <c r="G72" s="477" t="s">
        <v>237</v>
      </c>
      <c r="H72" s="478"/>
      <c r="I72" s="479"/>
      <c r="J72" s="477" t="s">
        <v>235</v>
      </c>
      <c r="K72" s="478"/>
      <c r="L72" s="479"/>
      <c r="M72" s="480" t="s">
        <v>236</v>
      </c>
      <c r="N72" s="481"/>
      <c r="O72" s="481"/>
      <c r="P72" s="482"/>
      <c r="Q72" s="477" t="s">
        <v>254</v>
      </c>
      <c r="R72" s="478"/>
      <c r="S72" s="479"/>
      <c r="T72" s="213"/>
      <c r="U72" s="213"/>
      <c r="V72" s="213"/>
      <c r="W72" s="213"/>
      <c r="X72" s="63"/>
      <c r="Y72" s="61"/>
      <c r="Z72" s="61"/>
      <c r="AA72" s="61"/>
    </row>
    <row r="73" spans="2:27" ht="60" customHeight="1" thickBot="1" x14ac:dyDescent="0.25">
      <c r="B73" s="63"/>
      <c r="C73" s="269" t="s">
        <v>250</v>
      </c>
      <c r="D73" s="159" t="s">
        <v>240</v>
      </c>
      <c r="E73" s="159" t="s">
        <v>239</v>
      </c>
      <c r="F73" s="159" t="s">
        <v>241</v>
      </c>
      <c r="G73" s="159" t="s">
        <v>240</v>
      </c>
      <c r="H73" s="159" t="s">
        <v>239</v>
      </c>
      <c r="I73" s="159" t="s">
        <v>241</v>
      </c>
      <c r="J73" s="209" t="s">
        <v>242</v>
      </c>
      <c r="K73" s="159" t="s">
        <v>239</v>
      </c>
      <c r="L73" s="159" t="s">
        <v>241</v>
      </c>
      <c r="M73" s="209" t="s">
        <v>229</v>
      </c>
      <c r="N73" s="209" t="s">
        <v>242</v>
      </c>
      <c r="O73" s="159" t="s">
        <v>239</v>
      </c>
      <c r="P73" s="159" t="s">
        <v>241</v>
      </c>
      <c r="Q73" s="209" t="s">
        <v>242</v>
      </c>
      <c r="R73" s="159" t="s">
        <v>239</v>
      </c>
      <c r="S73" s="159" t="s">
        <v>241</v>
      </c>
      <c r="T73" s="159" t="s">
        <v>228</v>
      </c>
      <c r="U73" s="193" t="s">
        <v>219</v>
      </c>
      <c r="V73" s="171" t="s">
        <v>220</v>
      </c>
      <c r="W73" s="200" t="s">
        <v>218</v>
      </c>
      <c r="X73" s="63"/>
      <c r="Y73" s="61"/>
      <c r="Z73" s="61"/>
      <c r="AA73" s="61"/>
    </row>
    <row r="74" spans="2:27" ht="16" thickBot="1" x14ac:dyDescent="0.25">
      <c r="B74" s="63"/>
      <c r="C74" s="160" t="s">
        <v>203</v>
      </c>
      <c r="D74" s="164"/>
      <c r="E74" s="164"/>
      <c r="F74" s="214">
        <f>((0.12*D74*E74)*226)/1000</f>
        <v>0</v>
      </c>
      <c r="G74" s="164"/>
      <c r="H74" s="164"/>
      <c r="I74" s="214">
        <f>((0.034*G74*H74)*226)/1000</f>
        <v>0</v>
      </c>
      <c r="J74" s="164"/>
      <c r="K74" s="164"/>
      <c r="L74" s="214">
        <f>((0.24*J74*K74)*226)/1000</f>
        <v>0</v>
      </c>
      <c r="M74" s="164"/>
      <c r="N74" s="164"/>
      <c r="O74" s="164"/>
      <c r="P74" s="214">
        <f t="shared" ref="P74:P86" si="6">((0.36*N74*O74)*226)/1000</f>
        <v>0</v>
      </c>
      <c r="Q74" s="164"/>
      <c r="R74" s="164"/>
      <c r="S74" s="214">
        <f>((1.11*Q74*R74)*226)/1000</f>
        <v>0</v>
      </c>
      <c r="T74" s="216">
        <f>P74+L74+I74+F74+S74</f>
        <v>0</v>
      </c>
      <c r="U74" s="173"/>
      <c r="V74" s="165"/>
      <c r="W74" s="338"/>
      <c r="X74" s="63"/>
      <c r="Y74" s="61"/>
      <c r="Z74" s="61"/>
      <c r="AA74" s="61"/>
    </row>
    <row r="75" spans="2:27" ht="16" thickBot="1" x14ac:dyDescent="0.25">
      <c r="B75" s="63"/>
      <c r="C75" s="160" t="s">
        <v>204</v>
      </c>
      <c r="D75" s="166"/>
      <c r="E75" s="166"/>
      <c r="F75" s="214">
        <f t="shared" ref="F75:F86" si="7">((0.12*D75*E75)*226)/1000</f>
        <v>0</v>
      </c>
      <c r="G75" s="166"/>
      <c r="H75" s="166"/>
      <c r="I75" s="214">
        <f t="shared" ref="I75:I86" si="8">((0.034*G75*H75)*226)/1000</f>
        <v>0</v>
      </c>
      <c r="J75" s="166"/>
      <c r="K75" s="166"/>
      <c r="L75" s="214">
        <f t="shared" ref="L75:L86" si="9">((0.24*J75*K75)*226)/1000</f>
        <v>0</v>
      </c>
      <c r="M75" s="166"/>
      <c r="N75" s="166"/>
      <c r="O75" s="166"/>
      <c r="P75" s="214">
        <f t="shared" si="6"/>
        <v>0</v>
      </c>
      <c r="Q75" s="166"/>
      <c r="R75" s="166"/>
      <c r="S75" s="214">
        <f>((1.11*Q75*R75)*226)/1000</f>
        <v>0</v>
      </c>
      <c r="T75" s="216">
        <f t="shared" ref="T75:T86" si="10">P75+L75+I75+F75+S75</f>
        <v>0</v>
      </c>
      <c r="U75" s="173"/>
      <c r="V75" s="165"/>
      <c r="W75" s="338"/>
      <c r="X75" s="63"/>
      <c r="Y75" s="61"/>
      <c r="Z75" s="61"/>
      <c r="AA75" s="61"/>
    </row>
    <row r="76" spans="2:27" ht="16" thickBot="1" x14ac:dyDescent="0.25">
      <c r="B76" s="63"/>
      <c r="C76" s="160" t="s">
        <v>205</v>
      </c>
      <c r="D76" s="166"/>
      <c r="E76" s="166"/>
      <c r="F76" s="214">
        <f t="shared" si="7"/>
        <v>0</v>
      </c>
      <c r="G76" s="166"/>
      <c r="H76" s="166"/>
      <c r="I76" s="214">
        <f t="shared" si="8"/>
        <v>0</v>
      </c>
      <c r="J76" s="166"/>
      <c r="K76" s="166"/>
      <c r="L76" s="214">
        <f t="shared" si="9"/>
        <v>0</v>
      </c>
      <c r="M76" s="166"/>
      <c r="N76" s="166"/>
      <c r="O76" s="166"/>
      <c r="P76" s="214">
        <f t="shared" si="6"/>
        <v>0</v>
      </c>
      <c r="Q76" s="166"/>
      <c r="R76" s="166"/>
      <c r="S76" s="214">
        <f t="shared" ref="S76:S85" si="11">((1.11*Q76*R76)*226)/1000</f>
        <v>0</v>
      </c>
      <c r="T76" s="216">
        <f t="shared" si="10"/>
        <v>0</v>
      </c>
      <c r="U76" s="173"/>
      <c r="V76" s="165"/>
      <c r="W76" s="338"/>
      <c r="X76" s="63"/>
      <c r="Y76" s="61"/>
      <c r="Z76" s="61"/>
      <c r="AA76" s="61"/>
    </row>
    <row r="77" spans="2:27" ht="16" thickBot="1" x14ac:dyDescent="0.25">
      <c r="B77" s="63"/>
      <c r="C77" s="160" t="s">
        <v>206</v>
      </c>
      <c r="D77" s="166"/>
      <c r="E77" s="166"/>
      <c r="F77" s="214">
        <f t="shared" si="7"/>
        <v>0</v>
      </c>
      <c r="G77" s="166"/>
      <c r="H77" s="166"/>
      <c r="I77" s="214">
        <f t="shared" si="8"/>
        <v>0</v>
      </c>
      <c r="J77" s="166"/>
      <c r="K77" s="166"/>
      <c r="L77" s="214">
        <f t="shared" si="9"/>
        <v>0</v>
      </c>
      <c r="M77" s="166"/>
      <c r="N77" s="166"/>
      <c r="O77" s="166"/>
      <c r="P77" s="214">
        <f t="shared" si="6"/>
        <v>0</v>
      </c>
      <c r="Q77" s="166"/>
      <c r="R77" s="166"/>
      <c r="S77" s="214">
        <f t="shared" si="11"/>
        <v>0</v>
      </c>
      <c r="T77" s="216">
        <f t="shared" si="10"/>
        <v>0</v>
      </c>
      <c r="U77" s="173"/>
      <c r="V77" s="165"/>
      <c r="W77" s="338"/>
      <c r="X77" s="63"/>
      <c r="Y77" s="61"/>
      <c r="Z77" s="61"/>
      <c r="AA77" s="61"/>
    </row>
    <row r="78" spans="2:27" ht="16" thickBot="1" x14ac:dyDescent="0.25">
      <c r="B78" s="63"/>
      <c r="C78" s="160" t="s">
        <v>207</v>
      </c>
      <c r="D78" s="166"/>
      <c r="E78" s="166"/>
      <c r="F78" s="214">
        <f t="shared" si="7"/>
        <v>0</v>
      </c>
      <c r="G78" s="166"/>
      <c r="H78" s="166"/>
      <c r="I78" s="214">
        <f t="shared" si="8"/>
        <v>0</v>
      </c>
      <c r="J78" s="166"/>
      <c r="K78" s="166"/>
      <c r="L78" s="214">
        <f t="shared" si="9"/>
        <v>0</v>
      </c>
      <c r="M78" s="166"/>
      <c r="N78" s="166"/>
      <c r="O78" s="166"/>
      <c r="P78" s="214">
        <f t="shared" si="6"/>
        <v>0</v>
      </c>
      <c r="Q78" s="166"/>
      <c r="R78" s="166"/>
      <c r="S78" s="214">
        <f t="shared" si="11"/>
        <v>0</v>
      </c>
      <c r="T78" s="216">
        <f t="shared" si="10"/>
        <v>0</v>
      </c>
      <c r="U78" s="173"/>
      <c r="V78" s="165"/>
      <c r="W78" s="338"/>
      <c r="X78" s="63"/>
      <c r="Y78" s="61"/>
      <c r="Z78" s="61"/>
      <c r="AA78" s="61"/>
    </row>
    <row r="79" spans="2:27" ht="16" thickBot="1" x14ac:dyDescent="0.25">
      <c r="B79" s="63"/>
      <c r="C79" s="160" t="s">
        <v>208</v>
      </c>
      <c r="D79" s="166"/>
      <c r="E79" s="166"/>
      <c r="F79" s="214">
        <f t="shared" si="7"/>
        <v>0</v>
      </c>
      <c r="G79" s="166"/>
      <c r="H79" s="166"/>
      <c r="I79" s="214">
        <f t="shared" si="8"/>
        <v>0</v>
      </c>
      <c r="J79" s="166"/>
      <c r="K79" s="166"/>
      <c r="L79" s="214">
        <f t="shared" si="9"/>
        <v>0</v>
      </c>
      <c r="M79" s="166"/>
      <c r="N79" s="166"/>
      <c r="O79" s="166"/>
      <c r="P79" s="214">
        <f t="shared" si="6"/>
        <v>0</v>
      </c>
      <c r="Q79" s="166"/>
      <c r="R79" s="166"/>
      <c r="S79" s="214">
        <f t="shared" si="11"/>
        <v>0</v>
      </c>
      <c r="T79" s="216">
        <f t="shared" si="10"/>
        <v>0</v>
      </c>
      <c r="U79" s="173"/>
      <c r="V79" s="165"/>
      <c r="W79" s="338"/>
      <c r="X79" s="63"/>
      <c r="Y79" s="61"/>
      <c r="Z79" s="61"/>
      <c r="AA79" s="61"/>
    </row>
    <row r="80" spans="2:27" ht="16" thickBot="1" x14ac:dyDescent="0.25">
      <c r="B80" s="63"/>
      <c r="C80" s="160" t="s">
        <v>209</v>
      </c>
      <c r="D80" s="166"/>
      <c r="E80" s="166"/>
      <c r="F80" s="214">
        <f t="shared" si="7"/>
        <v>0</v>
      </c>
      <c r="G80" s="166"/>
      <c r="H80" s="166"/>
      <c r="I80" s="214">
        <f t="shared" si="8"/>
        <v>0</v>
      </c>
      <c r="J80" s="166"/>
      <c r="K80" s="166"/>
      <c r="L80" s="214">
        <f t="shared" si="9"/>
        <v>0</v>
      </c>
      <c r="M80" s="166"/>
      <c r="N80" s="166"/>
      <c r="O80" s="166"/>
      <c r="P80" s="214">
        <f t="shared" si="6"/>
        <v>0</v>
      </c>
      <c r="Q80" s="166"/>
      <c r="R80" s="166"/>
      <c r="S80" s="214">
        <f t="shared" si="11"/>
        <v>0</v>
      </c>
      <c r="T80" s="216">
        <f t="shared" si="10"/>
        <v>0</v>
      </c>
      <c r="U80" s="173"/>
      <c r="V80" s="165"/>
      <c r="W80" s="338"/>
      <c r="X80" s="63"/>
      <c r="Y80" s="61"/>
      <c r="Z80" s="61"/>
      <c r="AA80" s="61"/>
    </row>
    <row r="81" spans="2:27" ht="16" thickBot="1" x14ac:dyDescent="0.25">
      <c r="B81" s="63"/>
      <c r="C81" s="160" t="s">
        <v>210</v>
      </c>
      <c r="D81" s="166"/>
      <c r="E81" s="166"/>
      <c r="F81" s="214">
        <f t="shared" si="7"/>
        <v>0</v>
      </c>
      <c r="G81" s="166"/>
      <c r="H81" s="166"/>
      <c r="I81" s="214">
        <f t="shared" si="8"/>
        <v>0</v>
      </c>
      <c r="J81" s="166"/>
      <c r="K81" s="166"/>
      <c r="L81" s="214">
        <f t="shared" si="9"/>
        <v>0</v>
      </c>
      <c r="M81" s="166"/>
      <c r="N81" s="166"/>
      <c r="O81" s="166"/>
      <c r="P81" s="214">
        <f t="shared" si="6"/>
        <v>0</v>
      </c>
      <c r="Q81" s="166"/>
      <c r="R81" s="166"/>
      <c r="S81" s="214">
        <f t="shared" si="11"/>
        <v>0</v>
      </c>
      <c r="T81" s="216">
        <f t="shared" si="10"/>
        <v>0</v>
      </c>
      <c r="U81" s="173"/>
      <c r="V81" s="165"/>
      <c r="W81" s="338"/>
      <c r="X81" s="63"/>
      <c r="Y81" s="61"/>
      <c r="Z81" s="61"/>
      <c r="AA81" s="61"/>
    </row>
    <row r="82" spans="2:27" ht="16" thickBot="1" x14ac:dyDescent="0.25">
      <c r="B82" s="63"/>
      <c r="C82" s="160" t="s">
        <v>211</v>
      </c>
      <c r="D82" s="166"/>
      <c r="E82" s="167"/>
      <c r="F82" s="214">
        <f t="shared" si="7"/>
        <v>0</v>
      </c>
      <c r="G82" s="166"/>
      <c r="H82" s="166"/>
      <c r="I82" s="214">
        <f t="shared" si="8"/>
        <v>0</v>
      </c>
      <c r="J82" s="166"/>
      <c r="K82" s="166"/>
      <c r="L82" s="214">
        <f t="shared" si="9"/>
        <v>0</v>
      </c>
      <c r="M82" s="167"/>
      <c r="N82" s="167"/>
      <c r="O82" s="167"/>
      <c r="P82" s="214">
        <f t="shared" si="6"/>
        <v>0</v>
      </c>
      <c r="Q82" s="167"/>
      <c r="R82" s="167"/>
      <c r="S82" s="214">
        <f t="shared" si="11"/>
        <v>0</v>
      </c>
      <c r="T82" s="216">
        <f t="shared" si="10"/>
        <v>0</v>
      </c>
      <c r="U82" s="174"/>
      <c r="V82" s="168"/>
      <c r="W82" s="339"/>
      <c r="X82" s="63"/>
      <c r="Y82" s="61"/>
      <c r="Z82" s="61"/>
      <c r="AA82" s="61"/>
    </row>
    <row r="83" spans="2:27" ht="16" thickBot="1" x14ac:dyDescent="0.25">
      <c r="B83" s="63"/>
      <c r="C83" s="160" t="s">
        <v>212</v>
      </c>
      <c r="D83" s="166"/>
      <c r="E83" s="166"/>
      <c r="F83" s="214">
        <f t="shared" si="7"/>
        <v>0</v>
      </c>
      <c r="G83" s="166"/>
      <c r="H83" s="166"/>
      <c r="I83" s="214">
        <f t="shared" si="8"/>
        <v>0</v>
      </c>
      <c r="J83" s="166"/>
      <c r="K83" s="166"/>
      <c r="L83" s="214">
        <f t="shared" si="9"/>
        <v>0</v>
      </c>
      <c r="M83" s="166"/>
      <c r="N83" s="167"/>
      <c r="O83" s="167"/>
      <c r="P83" s="214">
        <f t="shared" si="6"/>
        <v>0</v>
      </c>
      <c r="Q83" s="166"/>
      <c r="R83" s="166"/>
      <c r="S83" s="214">
        <f t="shared" si="11"/>
        <v>0</v>
      </c>
      <c r="T83" s="216">
        <f t="shared" si="10"/>
        <v>0</v>
      </c>
      <c r="U83" s="173"/>
      <c r="V83" s="165"/>
      <c r="W83" s="338"/>
      <c r="X83" s="63"/>
      <c r="Y83" s="61"/>
      <c r="Z83" s="61"/>
      <c r="AA83" s="61"/>
    </row>
    <row r="84" spans="2:27" ht="16" thickBot="1" x14ac:dyDescent="0.25">
      <c r="B84" s="63"/>
      <c r="C84" s="160" t="s">
        <v>213</v>
      </c>
      <c r="D84" s="166"/>
      <c r="E84" s="166"/>
      <c r="F84" s="214">
        <f t="shared" si="7"/>
        <v>0</v>
      </c>
      <c r="G84" s="166"/>
      <c r="H84" s="166"/>
      <c r="I84" s="214">
        <f t="shared" si="8"/>
        <v>0</v>
      </c>
      <c r="J84" s="166"/>
      <c r="K84" s="166"/>
      <c r="L84" s="214">
        <f t="shared" si="9"/>
        <v>0</v>
      </c>
      <c r="M84" s="166"/>
      <c r="N84" s="167"/>
      <c r="O84" s="167"/>
      <c r="P84" s="214">
        <f t="shared" si="6"/>
        <v>0</v>
      </c>
      <c r="Q84" s="166"/>
      <c r="R84" s="166"/>
      <c r="S84" s="214">
        <f t="shared" si="11"/>
        <v>0</v>
      </c>
      <c r="T84" s="216">
        <f t="shared" si="10"/>
        <v>0</v>
      </c>
      <c r="U84" s="173"/>
      <c r="V84" s="165"/>
      <c r="W84" s="338"/>
      <c r="X84" s="63"/>
      <c r="Y84" s="61"/>
      <c r="Z84" s="61"/>
      <c r="AA84" s="61"/>
    </row>
    <row r="85" spans="2:27" ht="16" thickBot="1" x14ac:dyDescent="0.25">
      <c r="B85" s="63"/>
      <c r="C85" s="160" t="s">
        <v>214</v>
      </c>
      <c r="D85" s="166"/>
      <c r="E85" s="166"/>
      <c r="F85" s="214">
        <f t="shared" si="7"/>
        <v>0</v>
      </c>
      <c r="G85" s="166"/>
      <c r="H85" s="166"/>
      <c r="I85" s="214">
        <f t="shared" si="8"/>
        <v>0</v>
      </c>
      <c r="J85" s="166"/>
      <c r="K85" s="166"/>
      <c r="L85" s="214">
        <f t="shared" si="9"/>
        <v>0</v>
      </c>
      <c r="M85" s="166"/>
      <c r="N85" s="167"/>
      <c r="O85" s="167"/>
      <c r="P85" s="214">
        <f t="shared" si="6"/>
        <v>0</v>
      </c>
      <c r="Q85" s="166"/>
      <c r="R85" s="166"/>
      <c r="S85" s="214">
        <f t="shared" si="11"/>
        <v>0</v>
      </c>
      <c r="T85" s="216">
        <f t="shared" si="10"/>
        <v>0</v>
      </c>
      <c r="U85" s="173"/>
      <c r="V85" s="165"/>
      <c r="W85" s="338"/>
      <c r="X85" s="63"/>
      <c r="Y85" s="61"/>
      <c r="Z85" s="61"/>
      <c r="AA85" s="61"/>
    </row>
    <row r="86" spans="2:27" ht="16" thickBot="1" x14ac:dyDescent="0.25">
      <c r="B86" s="63"/>
      <c r="C86" s="160" t="s">
        <v>215</v>
      </c>
      <c r="D86" s="166"/>
      <c r="E86" s="166"/>
      <c r="F86" s="214">
        <f t="shared" si="7"/>
        <v>0</v>
      </c>
      <c r="G86" s="166"/>
      <c r="H86" s="166"/>
      <c r="I86" s="214">
        <f t="shared" si="8"/>
        <v>0</v>
      </c>
      <c r="J86" s="166"/>
      <c r="K86" s="166"/>
      <c r="L86" s="214">
        <f t="shared" si="9"/>
        <v>0</v>
      </c>
      <c r="M86" s="166"/>
      <c r="N86" s="167"/>
      <c r="O86" s="167"/>
      <c r="P86" s="214">
        <f t="shared" si="6"/>
        <v>0</v>
      </c>
      <c r="Q86" s="166"/>
      <c r="R86" s="166"/>
      <c r="S86" s="215">
        <f>SUM(S74:S85)</f>
        <v>0</v>
      </c>
      <c r="T86" s="216">
        <f t="shared" si="10"/>
        <v>0</v>
      </c>
      <c r="U86" s="173"/>
      <c r="V86" s="165"/>
      <c r="W86" s="338"/>
      <c r="X86" s="63"/>
      <c r="Y86" s="61"/>
      <c r="Z86" s="61"/>
      <c r="AA86" s="61"/>
    </row>
    <row r="87" spans="2:27" ht="16" thickBot="1" x14ac:dyDescent="0.25">
      <c r="B87" s="63"/>
      <c r="C87" s="263" t="s">
        <v>104</v>
      </c>
      <c r="D87" s="2"/>
      <c r="E87" s="2"/>
      <c r="F87" s="215">
        <f>SUM(F74:F86)</f>
        <v>0</v>
      </c>
      <c r="G87" s="2"/>
      <c r="H87" s="2"/>
      <c r="I87" s="215">
        <f>SUM(I74:I86)</f>
        <v>0</v>
      </c>
      <c r="J87" s="2"/>
      <c r="K87" s="2"/>
      <c r="L87" s="215">
        <f>SUM(L74:L86)</f>
        <v>0</v>
      </c>
      <c r="M87" s="2"/>
      <c r="N87" s="2"/>
      <c r="O87" s="2"/>
      <c r="P87" s="215">
        <f>SUM(P74:P86)</f>
        <v>0</v>
      </c>
      <c r="Q87" s="320"/>
      <c r="R87" s="320"/>
      <c r="S87" s="215"/>
      <c r="T87" s="215">
        <f>SUM(T74:T86)</f>
        <v>0</v>
      </c>
      <c r="U87" s="169">
        <f>SUM(U74:U86)</f>
        <v>0</v>
      </c>
      <c r="V87" s="163">
        <f>SUM(V74:V86)</f>
        <v>0</v>
      </c>
      <c r="W87" s="247"/>
      <c r="X87" s="63"/>
      <c r="Y87" s="61"/>
      <c r="Z87" s="61"/>
      <c r="AA87" s="61"/>
    </row>
    <row r="88" spans="2:27" x14ac:dyDescent="0.2">
      <c r="B88" s="63"/>
      <c r="C88" s="63"/>
      <c r="D88" s="63"/>
      <c r="E88" s="63"/>
      <c r="F88" s="63"/>
      <c r="G88" s="63"/>
      <c r="H88" s="63"/>
      <c r="I88" s="63"/>
      <c r="J88" s="63"/>
      <c r="K88" s="63"/>
      <c r="L88" s="63"/>
      <c r="M88" s="63"/>
      <c r="N88" s="63"/>
      <c r="O88" s="63"/>
      <c r="P88" s="63"/>
      <c r="Q88" s="63"/>
      <c r="R88" s="63"/>
      <c r="S88" s="63"/>
      <c r="T88" s="63"/>
      <c r="U88" s="63"/>
      <c r="V88" s="63"/>
      <c r="W88" s="63"/>
      <c r="X88" s="63"/>
      <c r="Y88" s="61"/>
      <c r="Z88" s="61"/>
      <c r="AA88" s="61"/>
    </row>
  </sheetData>
  <sheetProtection algorithmName="SHA-512" hashValue="nJgDb+A0Jvs7Q/K4Ev1obwP7R66j2YujiQ/9/lVKOlmrrcmOxOOo5yQtS4XdReYhUGoa3acwUfyzqCfglmHwGA==" saltValue="e8i79qbCuXz3SZu7C89Clg==" spinCount="100000" sheet="1" formatCells="0" formatColumns="0" formatRows="0" insertColumns="0" insertRows="0" insertHyperlinks="0" deleteColumns="0" deleteRows="0" sort="0" autoFilter="0" pivotTables="0"/>
  <mergeCells count="35">
    <mergeCell ref="C69:G69"/>
    <mergeCell ref="C66:E66"/>
    <mergeCell ref="Q51:S51"/>
    <mergeCell ref="Q72:S72"/>
    <mergeCell ref="D72:F72"/>
    <mergeCell ref="G72:I72"/>
    <mergeCell ref="J72:L72"/>
    <mergeCell ref="M72:P72"/>
    <mergeCell ref="C48:G48"/>
    <mergeCell ref="D51:F51"/>
    <mergeCell ref="G51:I51"/>
    <mergeCell ref="J51:L51"/>
    <mergeCell ref="J22:N22"/>
    <mergeCell ref="L23:L24"/>
    <mergeCell ref="M23:M24"/>
    <mergeCell ref="N23:N24"/>
    <mergeCell ref="J23:J24"/>
    <mergeCell ref="K23:K24"/>
    <mergeCell ref="M51:O51"/>
    <mergeCell ref="C22:G22"/>
    <mergeCell ref="C42:R43"/>
    <mergeCell ref="C45:D45"/>
    <mergeCell ref="C46:D46"/>
    <mergeCell ref="C18:N18"/>
    <mergeCell ref="C41:R41"/>
    <mergeCell ref="C15:E15"/>
    <mergeCell ref="F15:K15"/>
    <mergeCell ref="C9:H9"/>
    <mergeCell ref="C10:H10"/>
    <mergeCell ref="C14:E14"/>
    <mergeCell ref="F14:K14"/>
    <mergeCell ref="C16:E16"/>
    <mergeCell ref="F16:K16"/>
    <mergeCell ref="C37:E37"/>
    <mergeCell ref="C19:L19"/>
  </mergeCells>
  <pageMargins left="0" right="0" top="0" bottom="0" header="0" footer="0"/>
  <pageSetup paperSize="9" orientation="portrait" horizontalDpi="4294967292" verticalDpi="4294967292"/>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Liste!$E$28:$E$31</xm:f>
          </x14:formula1>
          <xm:sqref>E53:E64 H53:H64 K53:K64 N53:N64 K74:K86 E74:E86 H74:H86 O74:O86 R53:R64 R74:R86</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U52"/>
  <sheetViews>
    <sheetView showGridLines="0" topLeftCell="A18" workbookViewId="0">
      <selection activeCell="D47" sqref="D47"/>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9.6640625" style="59" customWidth="1"/>
    <col min="8" max="8" width="24" style="59" customWidth="1"/>
    <col min="9" max="9" width="10.83203125" style="59"/>
    <col min="10" max="10" width="16" style="59" customWidth="1"/>
    <col min="11" max="11" width="16.5" style="59" customWidth="1"/>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5"/>
      <c r="D4" s="489" t="s">
        <v>300</v>
      </c>
      <c r="E4" s="489"/>
      <c r="F4" s="489"/>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99" customHeight="1" x14ac:dyDescent="0.15">
      <c r="B9" s="18"/>
      <c r="C9" s="434" t="s">
        <v>288</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52" customHeight="1" x14ac:dyDescent="0.15">
      <c r="B12" s="18"/>
      <c r="C12" s="472" t="s">
        <v>301</v>
      </c>
      <c r="D12" s="472"/>
      <c r="E12" s="472"/>
      <c r="F12" s="472"/>
      <c r="G12" s="472"/>
      <c r="H12" s="472"/>
      <c r="I12" s="472"/>
      <c r="J12" s="472"/>
      <c r="K12" s="472"/>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fournisseurs'!H23</f>
        <v>0</v>
      </c>
      <c r="G14" s="437"/>
      <c r="H14" s="437"/>
      <c r="I14" s="437"/>
      <c r="J14" s="437"/>
      <c r="K14" s="437"/>
      <c r="L14" s="63"/>
    </row>
    <row r="15" spans="2:21" ht="32" customHeight="1" thickBot="1" x14ac:dyDescent="0.25">
      <c r="B15" s="63"/>
      <c r="C15" s="435" t="s">
        <v>100</v>
      </c>
      <c r="D15" s="435"/>
      <c r="E15" s="435"/>
      <c r="F15" s="458"/>
      <c r="G15" s="458"/>
      <c r="H15" s="458"/>
      <c r="I15" s="458"/>
      <c r="J15" s="458"/>
      <c r="K15" s="458"/>
      <c r="L15" s="34"/>
      <c r="M15" s="60"/>
      <c r="N15" s="60"/>
      <c r="O15" s="60"/>
      <c r="P15" s="60"/>
      <c r="Q15" s="60"/>
      <c r="R15" s="60"/>
    </row>
    <row r="16" spans="2:21" ht="32" customHeight="1" thickBot="1" x14ac:dyDescent="0.25">
      <c r="B16" s="63"/>
      <c r="C16" s="435" t="s">
        <v>101</v>
      </c>
      <c r="D16" s="435"/>
      <c r="E16" s="435"/>
      <c r="F16" s="459"/>
      <c r="G16" s="459"/>
      <c r="H16" s="459"/>
      <c r="I16" s="459"/>
      <c r="J16" s="459"/>
      <c r="K16" s="459"/>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48" customHeight="1" x14ac:dyDescent="0.25">
      <c r="B18" s="73"/>
      <c r="C18" s="470" t="s">
        <v>275</v>
      </c>
      <c r="D18" s="470"/>
      <c r="E18" s="470"/>
      <c r="F18" s="470"/>
      <c r="G18" s="470"/>
      <c r="H18" s="470"/>
      <c r="I18" s="470"/>
      <c r="J18" s="470"/>
      <c r="K18" s="470"/>
      <c r="L18" s="470"/>
    </row>
    <row r="19" spans="2:18" s="64" customFormat="1" ht="15" customHeight="1" thickBot="1" x14ac:dyDescent="0.3">
      <c r="B19" s="73"/>
      <c r="C19" s="379"/>
      <c r="D19" s="379"/>
      <c r="E19" s="379"/>
      <c r="F19" s="379"/>
      <c r="G19" s="379"/>
      <c r="H19" s="379"/>
      <c r="I19" s="379"/>
      <c r="J19" s="379"/>
      <c r="K19" s="379"/>
      <c r="L19" s="379"/>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171" t="s">
        <v>219</v>
      </c>
      <c r="F21" s="193" t="s">
        <v>220</v>
      </c>
      <c r="G21" s="63"/>
      <c r="H21" s="193" t="s">
        <v>218</v>
      </c>
      <c r="I21" s="381"/>
      <c r="J21" s="381"/>
      <c r="K21" s="381"/>
      <c r="L21" s="381"/>
      <c r="M21" s="60"/>
      <c r="N21" s="60"/>
      <c r="O21" s="60"/>
      <c r="P21" s="60"/>
      <c r="Q21" s="60"/>
      <c r="R21" s="60"/>
    </row>
    <row r="22" spans="2:18" ht="16" thickBot="1" x14ac:dyDescent="0.25">
      <c r="B22" s="63"/>
      <c r="C22" s="160" t="s">
        <v>64</v>
      </c>
      <c r="D22" s="164"/>
      <c r="E22" s="173"/>
      <c r="F22" s="165"/>
      <c r="G22" s="63"/>
      <c r="H22" s="346"/>
      <c r="I22" s="381"/>
      <c r="J22" s="381"/>
      <c r="K22" s="381"/>
      <c r="L22" s="381"/>
      <c r="M22" s="60"/>
      <c r="N22" s="60"/>
      <c r="O22" s="60"/>
      <c r="P22" s="60"/>
      <c r="Q22" s="60"/>
      <c r="R22" s="60"/>
    </row>
    <row r="23" spans="2:18" ht="16" thickBot="1" x14ac:dyDescent="0.25">
      <c r="B23" s="63"/>
      <c r="C23" s="160" t="s">
        <v>65</v>
      </c>
      <c r="D23" s="166"/>
      <c r="E23" s="173"/>
      <c r="F23" s="165"/>
      <c r="G23" s="63"/>
      <c r="H23" s="346"/>
      <c r="I23" s="381"/>
      <c r="J23" s="381"/>
      <c r="K23" s="381"/>
      <c r="L23" s="381"/>
      <c r="M23" s="60"/>
      <c r="N23" s="60"/>
      <c r="O23" s="60"/>
      <c r="P23" s="60"/>
      <c r="Q23" s="60"/>
      <c r="R23" s="60"/>
    </row>
    <row r="24" spans="2:18" ht="16" thickBot="1" x14ac:dyDescent="0.25">
      <c r="B24" s="63"/>
      <c r="C24" s="160" t="s">
        <v>66</v>
      </c>
      <c r="D24" s="166"/>
      <c r="E24" s="173"/>
      <c r="F24" s="165"/>
      <c r="G24" s="63"/>
      <c r="H24" s="346"/>
      <c r="I24" s="381"/>
      <c r="J24" s="381"/>
      <c r="K24" s="381"/>
      <c r="L24" s="381"/>
      <c r="M24" s="60"/>
      <c r="N24" s="60"/>
      <c r="O24" s="60"/>
      <c r="P24" s="60"/>
      <c r="Q24" s="60"/>
      <c r="R24" s="60"/>
    </row>
    <row r="25" spans="2:18" ht="16" thickBot="1" x14ac:dyDescent="0.25">
      <c r="B25" s="63"/>
      <c r="C25" s="160" t="s">
        <v>67</v>
      </c>
      <c r="D25" s="166"/>
      <c r="E25" s="173"/>
      <c r="F25" s="165"/>
      <c r="G25" s="63"/>
      <c r="H25" s="346"/>
      <c r="I25" s="381"/>
      <c r="J25" s="381"/>
      <c r="K25" s="381"/>
      <c r="L25" s="381"/>
      <c r="M25" s="60"/>
      <c r="N25" s="60"/>
      <c r="O25" s="60"/>
      <c r="P25" s="60"/>
      <c r="Q25" s="60"/>
      <c r="R25" s="60"/>
    </row>
    <row r="26" spans="2:18" ht="16" thickBot="1" x14ac:dyDescent="0.25">
      <c r="B26" s="63"/>
      <c r="C26" s="160" t="s">
        <v>68</v>
      </c>
      <c r="D26" s="166"/>
      <c r="E26" s="173"/>
      <c r="F26" s="165"/>
      <c r="G26" s="63"/>
      <c r="H26" s="346"/>
      <c r="I26" s="381"/>
      <c r="J26" s="381"/>
      <c r="K26" s="381"/>
      <c r="L26" s="381"/>
      <c r="M26" s="60"/>
      <c r="N26" s="60"/>
      <c r="O26" s="60"/>
      <c r="P26" s="60"/>
      <c r="Q26" s="60"/>
      <c r="R26" s="60"/>
    </row>
    <row r="27" spans="2:18" ht="16" thickBot="1" x14ac:dyDescent="0.25">
      <c r="B27" s="63"/>
      <c r="C27" s="160" t="s">
        <v>69</v>
      </c>
      <c r="D27" s="166"/>
      <c r="E27" s="173"/>
      <c r="F27" s="165"/>
      <c r="G27" s="63"/>
      <c r="H27" s="346"/>
      <c r="I27" s="381"/>
      <c r="J27" s="381"/>
      <c r="K27" s="381"/>
      <c r="L27" s="381"/>
      <c r="M27" s="60"/>
      <c r="N27" s="60"/>
      <c r="O27" s="60"/>
      <c r="P27" s="60"/>
      <c r="Q27" s="60"/>
      <c r="R27" s="60"/>
    </row>
    <row r="28" spans="2:18" ht="16" thickBot="1" x14ac:dyDescent="0.25">
      <c r="B28" s="63"/>
      <c r="C28" s="161" t="s">
        <v>70</v>
      </c>
      <c r="D28" s="166"/>
      <c r="E28" s="173"/>
      <c r="F28" s="165"/>
      <c r="G28" s="63"/>
      <c r="H28" s="346"/>
      <c r="I28" s="381"/>
      <c r="J28" s="381"/>
      <c r="K28" s="381"/>
      <c r="L28" s="381"/>
      <c r="M28" s="60"/>
      <c r="N28" s="60"/>
      <c r="O28" s="60"/>
      <c r="P28" s="60"/>
      <c r="Q28" s="60"/>
      <c r="R28" s="60"/>
    </row>
    <row r="29" spans="2:18" ht="16" thickBot="1" x14ac:dyDescent="0.25">
      <c r="B29" s="63"/>
      <c r="C29" s="160" t="s">
        <v>71</v>
      </c>
      <c r="D29" s="166"/>
      <c r="E29" s="173"/>
      <c r="F29" s="165"/>
      <c r="G29" s="63"/>
      <c r="H29" s="346"/>
      <c r="I29" s="381"/>
      <c r="J29" s="381"/>
      <c r="K29" s="381"/>
      <c r="L29" s="381"/>
      <c r="M29" s="60"/>
      <c r="N29" s="60"/>
      <c r="O29" s="60"/>
      <c r="P29" s="60"/>
      <c r="Q29" s="60"/>
      <c r="R29" s="60"/>
    </row>
    <row r="30" spans="2:18" ht="16" thickBot="1" x14ac:dyDescent="0.25">
      <c r="B30" s="63"/>
      <c r="C30" s="160" t="s">
        <v>72</v>
      </c>
      <c r="D30" s="167"/>
      <c r="E30" s="174"/>
      <c r="F30" s="168"/>
      <c r="G30" s="63"/>
      <c r="H30" s="347"/>
      <c r="I30" s="381"/>
      <c r="J30" s="381"/>
      <c r="K30" s="381"/>
      <c r="L30" s="381"/>
      <c r="M30" s="60"/>
      <c r="N30" s="60"/>
      <c r="O30" s="60"/>
      <c r="P30" s="60"/>
      <c r="Q30" s="60"/>
      <c r="R30" s="60"/>
    </row>
    <row r="31" spans="2:18" ht="16" thickBot="1" x14ac:dyDescent="0.25">
      <c r="B31" s="63"/>
      <c r="C31" s="160" t="s">
        <v>73</v>
      </c>
      <c r="D31" s="166"/>
      <c r="E31" s="173"/>
      <c r="F31" s="165"/>
      <c r="G31" s="63"/>
      <c r="H31" s="346"/>
      <c r="I31" s="381"/>
      <c r="J31" s="381"/>
      <c r="K31" s="381"/>
      <c r="L31" s="381"/>
      <c r="M31" s="60"/>
      <c r="N31" s="60"/>
      <c r="O31" s="60"/>
      <c r="P31" s="60"/>
      <c r="Q31" s="60"/>
      <c r="R31" s="60"/>
    </row>
    <row r="32" spans="2:18" ht="16" thickBot="1" x14ac:dyDescent="0.25">
      <c r="B32" s="63"/>
      <c r="C32" s="160" t="s">
        <v>74</v>
      </c>
      <c r="D32" s="166"/>
      <c r="E32" s="173"/>
      <c r="F32" s="165"/>
      <c r="G32" s="63"/>
      <c r="H32" s="346"/>
      <c r="I32" s="381"/>
      <c r="J32" s="381"/>
      <c r="K32" s="381"/>
      <c r="L32" s="381"/>
      <c r="M32" s="60"/>
      <c r="N32" s="60"/>
      <c r="O32" s="60"/>
      <c r="P32" s="60"/>
      <c r="Q32" s="60"/>
      <c r="R32" s="60"/>
    </row>
    <row r="33" spans="2:18" ht="16" thickBot="1" x14ac:dyDescent="0.25">
      <c r="B33" s="63"/>
      <c r="C33" s="160" t="s">
        <v>75</v>
      </c>
      <c r="D33" s="166"/>
      <c r="E33" s="173"/>
      <c r="F33" s="165"/>
      <c r="G33" s="63"/>
      <c r="H33" s="346"/>
      <c r="I33" s="381"/>
      <c r="J33" s="381"/>
      <c r="K33" s="381"/>
      <c r="L33" s="381"/>
      <c r="M33" s="60"/>
      <c r="N33" s="60"/>
      <c r="O33" s="60"/>
      <c r="P33" s="60"/>
      <c r="Q33" s="60"/>
      <c r="R33" s="60"/>
    </row>
    <row r="34" spans="2:18" ht="16" thickBot="1" x14ac:dyDescent="0.25">
      <c r="B34" s="63"/>
      <c r="C34" s="158" t="s">
        <v>104</v>
      </c>
      <c r="D34" s="162">
        <f>SUM(D22:D33)</f>
        <v>0</v>
      </c>
      <c r="E34" s="169">
        <f>SUM(E22:E33)</f>
        <v>0</v>
      </c>
      <c r="F34" s="163">
        <f>SUM(F22:F33)</f>
        <v>0</v>
      </c>
      <c r="G34" s="63"/>
      <c r="H34" s="226"/>
      <c r="I34" s="381"/>
      <c r="J34" s="381"/>
      <c r="K34" s="381"/>
      <c r="L34" s="381"/>
      <c r="M34" s="60"/>
      <c r="N34" s="60"/>
      <c r="O34" s="60"/>
      <c r="P34" s="60"/>
      <c r="Q34" s="60"/>
      <c r="R34" s="60"/>
    </row>
    <row r="35" spans="2:18" ht="32" customHeight="1" thickBot="1" x14ac:dyDescent="0.25">
      <c r="B35" s="63"/>
      <c r="C35" s="455"/>
      <c r="D35" s="455"/>
      <c r="E35" s="455"/>
      <c r="F35" s="381"/>
      <c r="G35" s="381"/>
      <c r="H35" s="199"/>
      <c r="I35" s="381"/>
      <c r="J35" s="381"/>
      <c r="K35" s="381"/>
      <c r="L35" s="381"/>
      <c r="M35" s="60"/>
      <c r="N35" s="60"/>
      <c r="O35" s="60"/>
      <c r="P35" s="60"/>
      <c r="Q35" s="60"/>
      <c r="R35" s="60"/>
    </row>
    <row r="36" spans="2:18" ht="21" thickBot="1" x14ac:dyDescent="0.25">
      <c r="B36" s="71"/>
      <c r="C36" s="490" t="s">
        <v>216</v>
      </c>
      <c r="D36" s="490"/>
      <c r="E36" s="490"/>
      <c r="F36" s="490"/>
      <c r="G36" s="71"/>
      <c r="H36" s="454"/>
      <c r="I36" s="454"/>
      <c r="J36" s="454"/>
      <c r="K36" s="454"/>
      <c r="L36" s="71"/>
    </row>
    <row r="37" spans="2:18" ht="31" thickBot="1" x14ac:dyDescent="0.25">
      <c r="B37" s="63"/>
      <c r="C37" s="378" t="s">
        <v>250</v>
      </c>
      <c r="D37" s="159" t="s">
        <v>107</v>
      </c>
      <c r="E37" s="171" t="s">
        <v>219</v>
      </c>
      <c r="F37" s="193" t="s">
        <v>220</v>
      </c>
      <c r="G37" s="63"/>
      <c r="H37" s="193" t="s">
        <v>218</v>
      </c>
      <c r="I37" s="381"/>
      <c r="J37" s="381"/>
      <c r="K37" s="381"/>
      <c r="L37" s="381"/>
    </row>
    <row r="38" spans="2:18" ht="16" thickBot="1" x14ac:dyDescent="0.25">
      <c r="B38" s="63"/>
      <c r="C38" s="290" t="s">
        <v>203</v>
      </c>
      <c r="D38" s="164"/>
      <c r="E38" s="173"/>
      <c r="F38" s="165"/>
      <c r="G38" s="63"/>
      <c r="H38" s="346"/>
      <c r="I38" s="381"/>
      <c r="J38" s="381"/>
      <c r="K38" s="381"/>
      <c r="L38" s="381"/>
    </row>
    <row r="39" spans="2:18" ht="16" thickBot="1" x14ac:dyDescent="0.25">
      <c r="B39" s="63"/>
      <c r="C39" s="282" t="s">
        <v>204</v>
      </c>
      <c r="D39" s="166"/>
      <c r="E39" s="173"/>
      <c r="F39" s="165"/>
      <c r="G39" s="63"/>
      <c r="H39" s="346"/>
      <c r="I39" s="381"/>
      <c r="J39" s="381"/>
      <c r="K39" s="381"/>
      <c r="L39" s="381"/>
    </row>
    <row r="40" spans="2:18" ht="16" thickBot="1" x14ac:dyDescent="0.25">
      <c r="B40" s="63"/>
      <c r="C40" s="282" t="s">
        <v>205</v>
      </c>
      <c r="D40" s="166"/>
      <c r="E40" s="173"/>
      <c r="F40" s="165"/>
      <c r="G40" s="63"/>
      <c r="H40" s="346"/>
      <c r="I40" s="381"/>
      <c r="J40" s="381"/>
      <c r="K40" s="381"/>
      <c r="L40" s="381"/>
    </row>
    <row r="41" spans="2:18" ht="16" thickBot="1" x14ac:dyDescent="0.25">
      <c r="B41" s="63"/>
      <c r="C41" s="282" t="s">
        <v>206</v>
      </c>
      <c r="D41" s="166"/>
      <c r="E41" s="173"/>
      <c r="F41" s="165"/>
      <c r="G41" s="63"/>
      <c r="H41" s="346"/>
      <c r="I41" s="381"/>
      <c r="J41" s="381"/>
      <c r="K41" s="381"/>
      <c r="L41" s="381"/>
    </row>
    <row r="42" spans="2:18" ht="16" thickBot="1" x14ac:dyDescent="0.25">
      <c r="B42" s="63"/>
      <c r="C42" s="282" t="s">
        <v>207</v>
      </c>
      <c r="D42" s="166"/>
      <c r="E42" s="173"/>
      <c r="F42" s="165"/>
      <c r="G42" s="63"/>
      <c r="H42" s="346"/>
      <c r="I42" s="381"/>
      <c r="J42" s="381"/>
      <c r="K42" s="381"/>
      <c r="L42" s="381"/>
    </row>
    <row r="43" spans="2:18" ht="16" thickBot="1" x14ac:dyDescent="0.25">
      <c r="B43" s="63"/>
      <c r="C43" s="282" t="s">
        <v>208</v>
      </c>
      <c r="D43" s="166"/>
      <c r="E43" s="173"/>
      <c r="F43" s="165"/>
      <c r="G43" s="63"/>
      <c r="H43" s="346"/>
      <c r="I43" s="381"/>
      <c r="J43" s="381"/>
      <c r="K43" s="381"/>
      <c r="L43" s="381"/>
    </row>
    <row r="44" spans="2:18" ht="16" thickBot="1" x14ac:dyDescent="0.25">
      <c r="B44" s="63"/>
      <c r="C44" s="282" t="s">
        <v>209</v>
      </c>
      <c r="D44" s="166"/>
      <c r="E44" s="173"/>
      <c r="F44" s="165"/>
      <c r="G44" s="63"/>
      <c r="H44" s="346"/>
      <c r="I44" s="381"/>
      <c r="J44" s="381"/>
      <c r="K44" s="381"/>
      <c r="L44" s="381"/>
    </row>
    <row r="45" spans="2:18" ht="16" thickBot="1" x14ac:dyDescent="0.25">
      <c r="B45" s="63"/>
      <c r="C45" s="282" t="s">
        <v>210</v>
      </c>
      <c r="D45" s="166"/>
      <c r="E45" s="173"/>
      <c r="F45" s="165"/>
      <c r="G45" s="63"/>
      <c r="H45" s="346"/>
      <c r="I45" s="381"/>
      <c r="J45" s="381"/>
      <c r="K45" s="381"/>
      <c r="L45" s="381"/>
    </row>
    <row r="46" spans="2:18" ht="16" thickBot="1" x14ac:dyDescent="0.25">
      <c r="B46" s="63"/>
      <c r="C46" s="282" t="s">
        <v>211</v>
      </c>
      <c r="D46" s="167"/>
      <c r="E46" s="174"/>
      <c r="F46" s="168"/>
      <c r="G46" s="63"/>
      <c r="H46" s="347"/>
      <c r="I46" s="381"/>
      <c r="J46" s="381"/>
      <c r="K46" s="381"/>
      <c r="L46" s="381"/>
    </row>
    <row r="47" spans="2:18" ht="16" thickBot="1" x14ac:dyDescent="0.25">
      <c r="B47" s="63"/>
      <c r="C47" s="282" t="s">
        <v>212</v>
      </c>
      <c r="D47" s="166"/>
      <c r="E47" s="173"/>
      <c r="F47" s="165"/>
      <c r="G47" s="63"/>
      <c r="H47" s="346"/>
      <c r="I47" s="381"/>
      <c r="J47" s="381"/>
      <c r="K47" s="381"/>
      <c r="L47" s="381"/>
    </row>
    <row r="48" spans="2:18" ht="16" thickBot="1" x14ac:dyDescent="0.25">
      <c r="B48" s="63"/>
      <c r="C48" s="282" t="s">
        <v>213</v>
      </c>
      <c r="D48" s="166"/>
      <c r="E48" s="173"/>
      <c r="F48" s="165"/>
      <c r="G48" s="63"/>
      <c r="H48" s="346"/>
      <c r="I48" s="381"/>
      <c r="J48" s="381"/>
      <c r="K48" s="381"/>
      <c r="L48" s="381"/>
    </row>
    <row r="49" spans="2:12" ht="16" thickBot="1" x14ac:dyDescent="0.25">
      <c r="B49" s="63"/>
      <c r="C49" s="282" t="s">
        <v>214</v>
      </c>
      <c r="D49" s="166"/>
      <c r="E49" s="173"/>
      <c r="F49" s="165"/>
      <c r="G49" s="63"/>
      <c r="H49" s="346"/>
      <c r="I49" s="381"/>
      <c r="J49" s="381"/>
      <c r="K49" s="381"/>
      <c r="L49" s="381"/>
    </row>
    <row r="50" spans="2:12" ht="16" thickBot="1" x14ac:dyDescent="0.25">
      <c r="B50" s="63"/>
      <c r="C50" s="282" t="s">
        <v>215</v>
      </c>
      <c r="D50" s="166"/>
      <c r="E50" s="173"/>
      <c r="F50" s="165"/>
      <c r="G50" s="63"/>
      <c r="H50" s="346"/>
      <c r="I50" s="381"/>
      <c r="J50" s="381"/>
      <c r="K50" s="381"/>
      <c r="L50" s="381"/>
    </row>
    <row r="51" spans="2:12" ht="16" thickBot="1" x14ac:dyDescent="0.25">
      <c r="B51" s="63"/>
      <c r="C51" s="380" t="s">
        <v>104</v>
      </c>
      <c r="D51" s="162">
        <f>SUM(D38:D50)</f>
        <v>0</v>
      </c>
      <c r="E51" s="169">
        <f>SUM(E38:E50)</f>
        <v>0</v>
      </c>
      <c r="F51" s="163">
        <f>SUM(F38:F50)</f>
        <v>0</v>
      </c>
      <c r="G51" s="63"/>
      <c r="H51" s="226"/>
      <c r="I51" s="381"/>
      <c r="J51" s="381"/>
      <c r="K51" s="381"/>
      <c r="L51" s="381"/>
    </row>
    <row r="52" spans="2:12" x14ac:dyDescent="0.2">
      <c r="B52" s="63"/>
      <c r="C52" s="455"/>
      <c r="D52" s="455"/>
      <c r="E52" s="455"/>
      <c r="F52" s="381"/>
      <c r="G52" s="381"/>
      <c r="H52" s="199"/>
      <c r="I52" s="381"/>
      <c r="J52" s="381"/>
      <c r="K52" s="381"/>
      <c r="L52" s="381"/>
    </row>
  </sheetData>
  <sheetProtection algorithmName="SHA-512" hashValue="2kvvD7Hx0nZNiJx0psfxTSz/0scU3JV13rLfkaI09SdB5azMP+J1zGIzSBdF1EZ7bPRIjMClkjd7eP0+GjlvOQ==" saltValue="rhEkK7AGRw7nUEOHdGkLWw==" spinCount="100000" sheet="1" formatCells="0" formatColumns="0" formatRows="0" insertColumns="0" insertRows="0" insertHyperlinks="0" deleteColumns="0" deleteRows="0" sort="0" autoFilter="0" pivotTables="0"/>
  <mergeCells count="17">
    <mergeCell ref="C35:E35"/>
    <mergeCell ref="C36:F36"/>
    <mergeCell ref="H36:K36"/>
    <mergeCell ref="C52:E52"/>
    <mergeCell ref="C15:E15"/>
    <mergeCell ref="F15:K15"/>
    <mergeCell ref="C16:E16"/>
    <mergeCell ref="F16:K16"/>
    <mergeCell ref="C18:L18"/>
    <mergeCell ref="C20:F20"/>
    <mergeCell ref="H20:K20"/>
    <mergeCell ref="D4:F4"/>
    <mergeCell ref="C9:H9"/>
    <mergeCell ref="C10:H10"/>
    <mergeCell ref="C12:K12"/>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le12"/>
  <dimension ref="B1:V56"/>
  <sheetViews>
    <sheetView showGridLines="0" topLeftCell="A9" workbookViewId="0">
      <selection activeCell="D47" sqref="D47"/>
    </sheetView>
  </sheetViews>
  <sheetFormatPr baseColWidth="10" defaultColWidth="10.83203125" defaultRowHeight="15" x14ac:dyDescent="0.2"/>
  <cols>
    <col min="1" max="2" width="1.83203125" style="59" customWidth="1"/>
    <col min="3" max="3" width="23" style="59" customWidth="1"/>
    <col min="4" max="4" width="20.5" style="59" customWidth="1"/>
    <col min="5" max="5" width="24.33203125" style="59" customWidth="1"/>
    <col min="6" max="6" width="19.5" style="59" customWidth="1"/>
    <col min="7" max="7" width="29" style="59" customWidth="1"/>
    <col min="8" max="8" width="17.1640625" style="59" customWidth="1"/>
    <col min="9" max="9" width="23.1640625" style="59" customWidth="1"/>
    <col min="10" max="10" width="18.6640625" style="59" customWidth="1"/>
    <col min="11" max="11" width="17.5" style="59" customWidth="1"/>
    <col min="12" max="12" width="18.6640625" style="59" customWidth="1"/>
    <col min="13" max="13" width="19" style="59" customWidth="1"/>
    <col min="14" max="14" width="10.83203125" style="59" hidden="1" customWidth="1"/>
    <col min="15" max="15" width="4.5" style="59" customWidth="1"/>
    <col min="16" max="16384" width="10.83203125" style="59"/>
  </cols>
  <sheetData>
    <row r="1" spans="2:22" s="61" customFormat="1" ht="13" x14ac:dyDescent="0.15"/>
    <row r="2" spans="2:22" s="61" customFormat="1" ht="13" x14ac:dyDescent="0.15">
      <c r="B2" s="18"/>
      <c r="C2"/>
      <c r="D2"/>
      <c r="E2"/>
      <c r="F2"/>
      <c r="G2"/>
      <c r="H2"/>
      <c r="I2"/>
      <c r="J2" s="18"/>
      <c r="K2" s="23"/>
      <c r="L2"/>
      <c r="M2" s="18"/>
      <c r="O2" s="18"/>
    </row>
    <row r="3" spans="2:22" s="61" customFormat="1" ht="3" customHeight="1" x14ac:dyDescent="0.15">
      <c r="B3" s="18"/>
      <c r="C3" s="55"/>
      <c r="D3" s="55"/>
      <c r="E3" s="55"/>
      <c r="F3" s="55"/>
      <c r="G3" s="55"/>
      <c r="H3" s="55"/>
      <c r="I3" s="55"/>
      <c r="J3" s="55"/>
      <c r="K3" s="55"/>
      <c r="L3" s="55"/>
      <c r="M3" s="53"/>
      <c r="N3" s="79"/>
      <c r="O3" s="53"/>
      <c r="P3" s="79"/>
      <c r="Q3" s="79"/>
      <c r="R3" s="79"/>
      <c r="S3" s="79"/>
      <c r="T3" s="79"/>
      <c r="U3" s="79"/>
      <c r="V3" s="79"/>
    </row>
    <row r="4" spans="2:22" s="61" customFormat="1" ht="122" customHeight="1" x14ac:dyDescent="0.15">
      <c r="B4" s="18"/>
      <c r="C4" s="375"/>
      <c r="D4" s="469" t="s">
        <v>159</v>
      </c>
      <c r="E4" s="469"/>
      <c r="F4" s="469"/>
      <c r="G4" s="469"/>
      <c r="H4" s="372"/>
      <c r="I4" s="372"/>
      <c r="J4" s="372"/>
      <c r="K4" s="372"/>
      <c r="L4" s="372"/>
      <c r="M4" s="53"/>
      <c r="N4" s="79"/>
      <c r="O4" s="53"/>
      <c r="P4" s="79"/>
      <c r="Q4" s="79"/>
      <c r="R4" s="79"/>
      <c r="S4" s="79"/>
      <c r="T4" s="79"/>
      <c r="U4" s="79"/>
      <c r="V4" s="79"/>
    </row>
    <row r="5" spans="2:22" s="61" customFormat="1" ht="2" customHeight="1" x14ac:dyDescent="0.15">
      <c r="B5" s="18"/>
      <c r="C5" s="55"/>
      <c r="D5" s="55"/>
      <c r="E5" s="55"/>
      <c r="F5" s="55"/>
      <c r="G5" s="55"/>
      <c r="H5" s="55"/>
      <c r="I5" s="55"/>
      <c r="J5" s="55"/>
      <c r="K5" s="55"/>
      <c r="L5" s="55"/>
      <c r="M5" s="53"/>
      <c r="N5" s="79"/>
      <c r="O5" s="53"/>
      <c r="P5" s="79"/>
      <c r="Q5" s="79"/>
      <c r="R5" s="79"/>
      <c r="S5" s="79"/>
      <c r="T5" s="79"/>
      <c r="U5" s="79"/>
      <c r="V5" s="79"/>
    </row>
    <row r="6" spans="2:22" s="61" customFormat="1" ht="13" x14ac:dyDescent="0.15">
      <c r="B6" s="18"/>
      <c r="C6" s="18"/>
      <c r="D6" s="18"/>
      <c r="E6" s="18"/>
      <c r="F6" s="18"/>
      <c r="G6" s="18"/>
      <c r="H6" s="18"/>
      <c r="I6" s="18"/>
      <c r="J6" s="18"/>
      <c r="K6" s="18"/>
      <c r="L6" s="18"/>
      <c r="M6" s="18"/>
      <c r="O6" s="18"/>
    </row>
    <row r="7" spans="2:22" s="61" customFormat="1" ht="41" customHeight="1" x14ac:dyDescent="0.15">
      <c r="B7" s="18"/>
      <c r="C7" s="57" t="s">
        <v>92</v>
      </c>
      <c r="D7" s="56"/>
      <c r="E7" s="56"/>
      <c r="F7" s="56"/>
      <c r="G7" s="56"/>
      <c r="H7" s="56"/>
      <c r="I7" s="56"/>
      <c r="J7" s="56"/>
      <c r="K7" s="56"/>
      <c r="L7" s="56"/>
      <c r="M7" s="18"/>
      <c r="O7" s="18"/>
    </row>
    <row r="8" spans="2:22" s="61" customFormat="1" ht="13" x14ac:dyDescent="0.15">
      <c r="B8" s="18"/>
      <c r="C8" s="18"/>
      <c r="D8" s="18"/>
      <c r="E8" s="18"/>
      <c r="F8" s="18"/>
      <c r="G8" s="18"/>
      <c r="H8" s="18"/>
      <c r="I8" s="18"/>
      <c r="J8" s="18"/>
      <c r="K8" s="18"/>
      <c r="L8" s="18"/>
      <c r="M8" s="18"/>
      <c r="O8" s="18"/>
    </row>
    <row r="9" spans="2:22" s="61" customFormat="1" ht="113" customHeight="1" x14ac:dyDescent="0.15">
      <c r="B9" s="18"/>
      <c r="C9" s="434" t="s">
        <v>284</v>
      </c>
      <c r="D9" s="430"/>
      <c r="E9" s="430"/>
      <c r="F9" s="430"/>
      <c r="G9" s="430"/>
      <c r="H9" s="430"/>
      <c r="I9" s="430"/>
      <c r="J9" s="18"/>
      <c r="K9" s="18"/>
      <c r="L9" s="18"/>
      <c r="M9" s="18"/>
      <c r="O9" s="18"/>
    </row>
    <row r="10" spans="2:22" s="78" customFormat="1" ht="55" customHeight="1" x14ac:dyDescent="0.15">
      <c r="B10" s="52"/>
      <c r="C10" s="431" t="s">
        <v>109</v>
      </c>
      <c r="D10" s="431"/>
      <c r="E10" s="431"/>
      <c r="F10" s="431"/>
      <c r="G10" s="431"/>
      <c r="H10" s="431"/>
      <c r="I10" s="431"/>
      <c r="J10" s="52"/>
      <c r="K10" s="51"/>
      <c r="L10" s="51"/>
      <c r="M10" s="51"/>
      <c r="N10" s="77"/>
      <c r="O10" s="51"/>
      <c r="P10" s="77"/>
      <c r="Q10" s="77"/>
      <c r="R10" s="77"/>
      <c r="S10" s="77"/>
      <c r="T10" s="77"/>
      <c r="U10" s="77"/>
      <c r="V10" s="77"/>
    </row>
    <row r="11" spans="2:22" s="61" customFormat="1" ht="13" x14ac:dyDescent="0.15">
      <c r="B11" s="18"/>
      <c r="C11" s="18"/>
      <c r="D11" s="18"/>
      <c r="E11" s="18"/>
      <c r="F11" s="18"/>
      <c r="G11" s="18"/>
      <c r="H11" s="18"/>
      <c r="I11" s="18"/>
      <c r="J11" s="18"/>
      <c r="K11" s="18"/>
      <c r="L11" s="18"/>
      <c r="M11" s="18"/>
      <c r="O11" s="18"/>
    </row>
    <row r="12" spans="2:22" s="61" customFormat="1" ht="52" customHeight="1" x14ac:dyDescent="0.15">
      <c r="B12" s="18"/>
      <c r="C12" s="472" t="s">
        <v>160</v>
      </c>
      <c r="D12" s="472"/>
      <c r="E12" s="472"/>
      <c r="F12" s="472"/>
      <c r="G12" s="472"/>
      <c r="H12" s="472"/>
      <c r="I12" s="472"/>
      <c r="J12" s="472"/>
      <c r="K12" s="472"/>
      <c r="L12" s="472"/>
      <c r="M12" s="18"/>
      <c r="O12" s="18"/>
    </row>
    <row r="13" spans="2:22" s="61" customFormat="1" ht="18" customHeight="1" thickBot="1" x14ac:dyDescent="0.2">
      <c r="B13" s="18"/>
      <c r="C13" s="80"/>
      <c r="D13" s="74"/>
      <c r="E13" s="74"/>
      <c r="F13" s="74"/>
      <c r="G13" s="74"/>
      <c r="H13" s="74"/>
      <c r="I13" s="74"/>
      <c r="J13" s="74"/>
      <c r="K13" s="74"/>
      <c r="L13" s="74"/>
      <c r="M13" s="74"/>
      <c r="N13" s="76"/>
      <c r="O13" s="74"/>
      <c r="P13" s="76"/>
      <c r="Q13" s="76"/>
      <c r="R13" s="76"/>
      <c r="S13" s="76"/>
      <c r="T13" s="76"/>
      <c r="U13" s="76"/>
      <c r="V13" s="76"/>
    </row>
    <row r="14" spans="2:22" ht="32" customHeight="1" thickBot="1" x14ac:dyDescent="0.25">
      <c r="B14" s="63"/>
      <c r="C14" s="436" t="s">
        <v>99</v>
      </c>
      <c r="D14" s="436"/>
      <c r="E14" s="436"/>
      <c r="F14" s="437">
        <f>'Info fournisseurs'!H21</f>
        <v>0</v>
      </c>
      <c r="G14" s="437"/>
      <c r="H14" s="437"/>
      <c r="I14" s="437"/>
      <c r="J14" s="437"/>
      <c r="K14" s="437"/>
      <c r="L14" s="437"/>
      <c r="M14" s="63"/>
      <c r="O14" s="63"/>
    </row>
    <row r="15" spans="2:22" ht="32" customHeight="1" thickBot="1" x14ac:dyDescent="0.25">
      <c r="B15" s="63"/>
      <c r="C15" s="435" t="s">
        <v>100</v>
      </c>
      <c r="D15" s="435"/>
      <c r="E15" s="435"/>
      <c r="F15" s="452"/>
      <c r="G15" s="452"/>
      <c r="H15" s="452"/>
      <c r="I15" s="452"/>
      <c r="J15" s="452"/>
      <c r="K15" s="452"/>
      <c r="L15" s="452"/>
      <c r="M15" s="34"/>
      <c r="N15" s="60"/>
      <c r="O15" s="213"/>
      <c r="P15" s="60"/>
      <c r="Q15" s="60"/>
      <c r="R15" s="60"/>
      <c r="S15" s="60"/>
    </row>
    <row r="16" spans="2:22" ht="32" customHeight="1" thickBot="1" x14ac:dyDescent="0.25">
      <c r="B16" s="63"/>
      <c r="C16" s="435" t="s">
        <v>101</v>
      </c>
      <c r="D16" s="435"/>
      <c r="E16" s="435"/>
      <c r="F16" s="453"/>
      <c r="G16" s="453"/>
      <c r="H16" s="453"/>
      <c r="I16" s="453"/>
      <c r="J16" s="453"/>
      <c r="K16" s="453"/>
      <c r="L16" s="453"/>
      <c r="M16" s="34"/>
      <c r="N16" s="60"/>
      <c r="O16" s="213"/>
      <c r="P16" s="60"/>
      <c r="Q16" s="60"/>
      <c r="R16" s="60"/>
      <c r="S16" s="60"/>
    </row>
    <row r="17" spans="2:19" s="64" customFormat="1" ht="22" customHeight="1" x14ac:dyDescent="0.2">
      <c r="B17" s="73"/>
      <c r="C17" s="65"/>
      <c r="D17" s="65"/>
      <c r="E17" s="65"/>
      <c r="F17" s="65"/>
      <c r="G17" s="65"/>
      <c r="H17" s="65"/>
      <c r="I17" s="65"/>
      <c r="J17" s="65"/>
      <c r="K17" s="65"/>
      <c r="L17" s="65"/>
      <c r="M17" s="73"/>
      <c r="O17" s="73"/>
    </row>
    <row r="18" spans="2:19" s="64" customFormat="1" ht="37" customHeight="1" x14ac:dyDescent="0.25">
      <c r="B18" s="73"/>
      <c r="C18" s="470" t="s">
        <v>274</v>
      </c>
      <c r="D18" s="470"/>
      <c r="E18" s="470"/>
      <c r="F18" s="470"/>
      <c r="G18" s="470"/>
      <c r="H18" s="470"/>
      <c r="I18" s="470"/>
      <c r="J18" s="470"/>
      <c r="K18" s="470"/>
      <c r="L18" s="470"/>
      <c r="M18" s="73"/>
      <c r="O18" s="73"/>
    </row>
    <row r="19" spans="2:19" s="64" customFormat="1" ht="22" customHeight="1" x14ac:dyDescent="0.2">
      <c r="B19" s="73"/>
      <c r="C19" s="65"/>
      <c r="D19" s="65"/>
      <c r="E19" s="65"/>
      <c r="F19" s="65"/>
      <c r="G19" s="65"/>
      <c r="H19" s="65"/>
      <c r="I19" s="65"/>
      <c r="J19" s="65"/>
      <c r="K19" s="65"/>
      <c r="L19" s="65"/>
      <c r="M19" s="73"/>
      <c r="O19" s="73"/>
    </row>
    <row r="20" spans="2:19" s="64" customFormat="1" ht="22" customHeight="1" x14ac:dyDescent="0.2">
      <c r="B20" s="73"/>
      <c r="C20" s="65"/>
      <c r="D20" s="65"/>
      <c r="E20" s="65"/>
      <c r="F20" s="65"/>
      <c r="G20" s="65"/>
      <c r="H20" s="65"/>
      <c r="I20" s="65"/>
      <c r="J20" s="65"/>
      <c r="K20" s="65"/>
      <c r="L20" s="65"/>
      <c r="M20" s="73"/>
      <c r="O20" s="73"/>
    </row>
    <row r="21" spans="2:19" s="62" customFormat="1" ht="33" customHeight="1" thickBot="1" x14ac:dyDescent="0.25">
      <c r="B21" s="71"/>
      <c r="C21" s="443" t="s">
        <v>201</v>
      </c>
      <c r="D21" s="443"/>
      <c r="E21" s="443"/>
      <c r="F21" s="443"/>
      <c r="G21" s="443"/>
      <c r="H21" s="286"/>
      <c r="I21" s="443" t="s">
        <v>216</v>
      </c>
      <c r="J21" s="443"/>
      <c r="K21" s="443"/>
      <c r="L21" s="443"/>
      <c r="M21" s="443"/>
      <c r="O21" s="71"/>
    </row>
    <row r="22" spans="2:19" ht="38" customHeight="1" thickBot="1" x14ac:dyDescent="0.25">
      <c r="B22" s="63"/>
      <c r="C22" s="158" t="s">
        <v>25</v>
      </c>
      <c r="D22" s="159" t="s">
        <v>107</v>
      </c>
      <c r="E22" s="229" t="s">
        <v>219</v>
      </c>
      <c r="F22" s="159" t="s">
        <v>220</v>
      </c>
      <c r="G22" s="193" t="s">
        <v>218</v>
      </c>
      <c r="H22" s="287"/>
      <c r="I22" s="269" t="s">
        <v>250</v>
      </c>
      <c r="J22" s="159" t="s">
        <v>107</v>
      </c>
      <c r="K22" s="229" t="s">
        <v>219</v>
      </c>
      <c r="L22" s="159" t="s">
        <v>220</v>
      </c>
      <c r="M22" s="193" t="s">
        <v>218</v>
      </c>
      <c r="N22" s="60"/>
      <c r="O22" s="213"/>
      <c r="P22" s="60"/>
      <c r="Q22" s="60"/>
      <c r="R22" s="60"/>
      <c r="S22" s="60"/>
    </row>
    <row r="23" spans="2:19" ht="16" thickBot="1" x14ac:dyDescent="0.25">
      <c r="B23" s="63"/>
      <c r="C23" s="160" t="s">
        <v>64</v>
      </c>
      <c r="D23" s="164"/>
      <c r="E23" s="173"/>
      <c r="F23" s="227"/>
      <c r="G23" s="346"/>
      <c r="H23" s="275"/>
      <c r="I23" s="160" t="s">
        <v>203</v>
      </c>
      <c r="J23" s="164"/>
      <c r="K23" s="173"/>
      <c r="L23" s="227"/>
      <c r="M23" s="346"/>
      <c r="N23" s="60"/>
      <c r="O23" s="213"/>
      <c r="P23" s="60"/>
      <c r="Q23" s="60"/>
      <c r="R23" s="60"/>
      <c r="S23" s="60"/>
    </row>
    <row r="24" spans="2:19" ht="16" thickBot="1" x14ac:dyDescent="0.25">
      <c r="B24" s="63"/>
      <c r="C24" s="160" t="s">
        <v>65</v>
      </c>
      <c r="D24" s="166"/>
      <c r="E24" s="173"/>
      <c r="F24" s="227"/>
      <c r="G24" s="346"/>
      <c r="H24" s="275"/>
      <c r="I24" s="160" t="s">
        <v>204</v>
      </c>
      <c r="J24" s="166"/>
      <c r="K24" s="173"/>
      <c r="L24" s="227"/>
      <c r="M24" s="346"/>
      <c r="N24" s="60"/>
      <c r="O24" s="213"/>
      <c r="P24" s="60"/>
      <c r="Q24" s="60"/>
      <c r="R24" s="60"/>
      <c r="S24" s="60"/>
    </row>
    <row r="25" spans="2:19" ht="16" thickBot="1" x14ac:dyDescent="0.25">
      <c r="B25" s="63"/>
      <c r="C25" s="160" t="s">
        <v>66</v>
      </c>
      <c r="D25" s="166"/>
      <c r="E25" s="173"/>
      <c r="F25" s="227"/>
      <c r="G25" s="346"/>
      <c r="H25" s="275"/>
      <c r="I25" s="160" t="s">
        <v>205</v>
      </c>
      <c r="J25" s="166"/>
      <c r="K25" s="173"/>
      <c r="L25" s="227"/>
      <c r="M25" s="346"/>
      <c r="N25" s="60"/>
      <c r="O25" s="213"/>
      <c r="P25" s="60"/>
      <c r="Q25" s="60"/>
      <c r="R25" s="60"/>
      <c r="S25" s="60"/>
    </row>
    <row r="26" spans="2:19" ht="16" thickBot="1" x14ac:dyDescent="0.25">
      <c r="B26" s="63"/>
      <c r="C26" s="160" t="s">
        <v>67</v>
      </c>
      <c r="D26" s="166"/>
      <c r="E26" s="173"/>
      <c r="F26" s="227"/>
      <c r="G26" s="346"/>
      <c r="H26" s="275"/>
      <c r="I26" s="160" t="s">
        <v>206</v>
      </c>
      <c r="J26" s="166"/>
      <c r="K26" s="173"/>
      <c r="L26" s="227"/>
      <c r="M26" s="346"/>
      <c r="N26" s="60"/>
      <c r="O26" s="213"/>
      <c r="P26" s="60"/>
      <c r="Q26" s="60"/>
      <c r="R26" s="60"/>
      <c r="S26" s="60"/>
    </row>
    <row r="27" spans="2:19" ht="16" thickBot="1" x14ac:dyDescent="0.25">
      <c r="B27" s="63"/>
      <c r="C27" s="160" t="s">
        <v>68</v>
      </c>
      <c r="D27" s="166"/>
      <c r="E27" s="173"/>
      <c r="F27" s="227"/>
      <c r="G27" s="346"/>
      <c r="H27" s="275"/>
      <c r="I27" s="160" t="s">
        <v>207</v>
      </c>
      <c r="J27" s="166"/>
      <c r="K27" s="173"/>
      <c r="L27" s="227"/>
      <c r="M27" s="346"/>
      <c r="N27" s="60"/>
      <c r="O27" s="213"/>
      <c r="P27" s="60"/>
      <c r="Q27" s="60"/>
      <c r="R27" s="60"/>
      <c r="S27" s="60"/>
    </row>
    <row r="28" spans="2:19" ht="16" thickBot="1" x14ac:dyDescent="0.25">
      <c r="B28" s="63"/>
      <c r="C28" s="160" t="s">
        <v>69</v>
      </c>
      <c r="D28" s="166"/>
      <c r="E28" s="173"/>
      <c r="F28" s="227"/>
      <c r="G28" s="346"/>
      <c r="H28" s="275"/>
      <c r="I28" s="160" t="s">
        <v>208</v>
      </c>
      <c r="J28" s="166"/>
      <c r="K28" s="173"/>
      <c r="L28" s="227"/>
      <c r="M28" s="346"/>
      <c r="N28" s="60"/>
      <c r="O28" s="213"/>
      <c r="P28" s="60"/>
      <c r="Q28" s="60"/>
      <c r="R28" s="60"/>
      <c r="S28" s="60"/>
    </row>
    <row r="29" spans="2:19" ht="16" thickBot="1" x14ac:dyDescent="0.25">
      <c r="B29" s="63"/>
      <c r="C29" s="161" t="s">
        <v>70</v>
      </c>
      <c r="D29" s="166"/>
      <c r="E29" s="173"/>
      <c r="F29" s="227"/>
      <c r="G29" s="346"/>
      <c r="H29" s="275"/>
      <c r="I29" s="160" t="s">
        <v>209</v>
      </c>
      <c r="J29" s="166"/>
      <c r="K29" s="173"/>
      <c r="L29" s="227"/>
      <c r="M29" s="346"/>
      <c r="N29" s="60"/>
      <c r="O29" s="213"/>
      <c r="P29" s="60"/>
      <c r="Q29" s="60"/>
      <c r="R29" s="60"/>
      <c r="S29" s="60"/>
    </row>
    <row r="30" spans="2:19" ht="16" thickBot="1" x14ac:dyDescent="0.25">
      <c r="B30" s="63"/>
      <c r="C30" s="160" t="s">
        <v>71</v>
      </c>
      <c r="D30" s="166"/>
      <c r="E30" s="173"/>
      <c r="F30" s="227"/>
      <c r="G30" s="346"/>
      <c r="H30" s="275"/>
      <c r="I30" s="160" t="s">
        <v>210</v>
      </c>
      <c r="J30" s="166"/>
      <c r="K30" s="173"/>
      <c r="L30" s="227"/>
      <c r="M30" s="346"/>
      <c r="N30" s="60"/>
      <c r="O30" s="213"/>
      <c r="P30" s="60"/>
      <c r="Q30" s="60"/>
      <c r="R30" s="60"/>
      <c r="S30" s="60"/>
    </row>
    <row r="31" spans="2:19" ht="16" thickBot="1" x14ac:dyDescent="0.25">
      <c r="B31" s="63"/>
      <c r="C31" s="160" t="s">
        <v>72</v>
      </c>
      <c r="D31" s="167"/>
      <c r="E31" s="174"/>
      <c r="F31" s="228"/>
      <c r="G31" s="347"/>
      <c r="H31" s="288"/>
      <c r="I31" s="160" t="s">
        <v>211</v>
      </c>
      <c r="J31" s="167"/>
      <c r="K31" s="174"/>
      <c r="L31" s="228"/>
      <c r="M31" s="347"/>
      <c r="N31" s="60"/>
      <c r="O31" s="213"/>
      <c r="P31" s="60"/>
      <c r="Q31" s="60"/>
      <c r="R31" s="60"/>
      <c r="S31" s="60"/>
    </row>
    <row r="32" spans="2:19" ht="16" thickBot="1" x14ac:dyDescent="0.25">
      <c r="B32" s="63"/>
      <c r="C32" s="160" t="s">
        <v>73</v>
      </c>
      <c r="D32" s="166"/>
      <c r="E32" s="173"/>
      <c r="F32" s="227"/>
      <c r="G32" s="346"/>
      <c r="H32" s="275"/>
      <c r="I32" s="160" t="s">
        <v>212</v>
      </c>
      <c r="J32" s="166"/>
      <c r="K32" s="173"/>
      <c r="L32" s="227"/>
      <c r="M32" s="346"/>
      <c r="N32" s="60"/>
      <c r="O32" s="213"/>
      <c r="P32" s="60"/>
      <c r="Q32" s="60"/>
      <c r="R32" s="60"/>
      <c r="S32" s="60"/>
    </row>
    <row r="33" spans="2:19" ht="16" thickBot="1" x14ac:dyDescent="0.25">
      <c r="B33" s="63"/>
      <c r="C33" s="160" t="s">
        <v>74</v>
      </c>
      <c r="D33" s="166"/>
      <c r="E33" s="173"/>
      <c r="F33" s="227"/>
      <c r="G33" s="346"/>
      <c r="H33" s="275"/>
      <c r="I33" s="160" t="s">
        <v>213</v>
      </c>
      <c r="J33" s="166"/>
      <c r="K33" s="173"/>
      <c r="L33" s="227"/>
      <c r="M33" s="346"/>
      <c r="N33" s="60"/>
      <c r="O33" s="213"/>
      <c r="P33" s="60"/>
      <c r="Q33" s="60"/>
      <c r="R33" s="60"/>
      <c r="S33" s="60"/>
    </row>
    <row r="34" spans="2:19" ht="16" thickBot="1" x14ac:dyDescent="0.25">
      <c r="B34" s="63"/>
      <c r="C34" s="160" t="s">
        <v>75</v>
      </c>
      <c r="D34" s="166"/>
      <c r="E34" s="173"/>
      <c r="F34" s="227"/>
      <c r="G34" s="346"/>
      <c r="H34" s="275"/>
      <c r="I34" s="160" t="s">
        <v>214</v>
      </c>
      <c r="J34" s="166"/>
      <c r="K34" s="173"/>
      <c r="L34" s="227"/>
      <c r="M34" s="346"/>
      <c r="N34" s="60"/>
      <c r="O34" s="213"/>
      <c r="P34" s="60"/>
      <c r="Q34" s="60"/>
      <c r="R34" s="60"/>
      <c r="S34" s="60"/>
    </row>
    <row r="35" spans="2:19" ht="16" thickBot="1" x14ac:dyDescent="0.25">
      <c r="B35" s="63"/>
      <c r="C35" s="158" t="s">
        <v>104</v>
      </c>
      <c r="D35" s="162">
        <f>SUM(D23:D34)</f>
        <v>0</v>
      </c>
      <c r="E35" s="169">
        <f>SUM(E23:E34)</f>
        <v>0</v>
      </c>
      <c r="F35" s="163">
        <f>SUM(F23:F34)</f>
        <v>0</v>
      </c>
      <c r="G35" s="63"/>
      <c r="H35" s="63"/>
      <c r="I35" s="160" t="s">
        <v>215</v>
      </c>
      <c r="J35" s="166"/>
      <c r="K35" s="173"/>
      <c r="L35" s="227"/>
      <c r="M35" s="346"/>
      <c r="N35" s="60"/>
      <c r="O35" s="213"/>
      <c r="P35" s="60"/>
      <c r="Q35" s="60"/>
      <c r="R35" s="60"/>
      <c r="S35" s="60"/>
    </row>
    <row r="36" spans="2:19" ht="14" customHeight="1" thickBot="1" x14ac:dyDescent="0.25">
      <c r="B36" s="63"/>
      <c r="C36" s="455"/>
      <c r="D36" s="455"/>
      <c r="E36" s="455"/>
      <c r="F36" s="35"/>
      <c r="G36" s="35"/>
      <c r="H36" s="213"/>
      <c r="I36" s="263" t="s">
        <v>104</v>
      </c>
      <c r="J36" s="162">
        <f>SUM(J23:J35)</f>
        <v>0</v>
      </c>
      <c r="K36" s="169">
        <f>SUM(K23:K35)</f>
        <v>0</v>
      </c>
      <c r="L36" s="163">
        <f>SUM(L23:L35)</f>
        <v>0</v>
      </c>
      <c r="M36" s="63"/>
      <c r="N36" s="60"/>
      <c r="O36" s="213"/>
      <c r="P36" s="60"/>
      <c r="Q36" s="60"/>
      <c r="R36" s="60"/>
      <c r="S36" s="60"/>
    </row>
    <row r="37" spans="2:19" s="224" customFormat="1" ht="33" customHeight="1" x14ac:dyDescent="0.15"/>
    <row r="38" spans="2:19" s="224" customFormat="1" ht="5" customHeight="1" x14ac:dyDescent="0.15"/>
    <row r="39" spans="2:19" s="224" customFormat="1" ht="21" customHeight="1" x14ac:dyDescent="0.15"/>
    <row r="40" spans="2:19" s="224" customFormat="1" ht="5" customHeight="1" x14ac:dyDescent="0.15"/>
    <row r="41" spans="2:19" s="224" customFormat="1" ht="33" customHeight="1" x14ac:dyDescent="0.15"/>
    <row r="42" spans="2:19" s="224" customFormat="1" ht="16" customHeight="1" x14ac:dyDescent="0.15"/>
    <row r="43" spans="2:19" s="224" customFormat="1" ht="16" customHeight="1" x14ac:dyDescent="0.15"/>
    <row r="44" spans="2:19" s="224" customFormat="1" ht="16" customHeight="1" x14ac:dyDescent="0.15"/>
    <row r="45" spans="2:19" s="224" customFormat="1" ht="16" customHeight="1" x14ac:dyDescent="0.15"/>
    <row r="46" spans="2:19" s="224" customFormat="1" ht="13" x14ac:dyDescent="0.15"/>
    <row r="47" spans="2:19" s="224" customFormat="1" ht="13" x14ac:dyDescent="0.15"/>
    <row r="48" spans="2:19" s="224" customFormat="1" ht="13" x14ac:dyDescent="0.15"/>
    <row r="49" spans="3:6" s="224" customFormat="1" ht="13" x14ac:dyDescent="0.15"/>
    <row r="50" spans="3:6" s="224" customFormat="1" ht="13" x14ac:dyDescent="0.15"/>
    <row r="51" spans="3:6" s="224" customFormat="1" ht="13" x14ac:dyDescent="0.15"/>
    <row r="52" spans="3:6" s="224" customFormat="1" ht="13" x14ac:dyDescent="0.15"/>
    <row r="53" spans="3:6" s="224" customFormat="1" ht="13" x14ac:dyDescent="0.15"/>
    <row r="54" spans="3:6" s="224" customFormat="1" ht="13" x14ac:dyDescent="0.15"/>
    <row r="55" spans="3:6" s="223" customFormat="1" x14ac:dyDescent="0.2">
      <c r="C55" s="491"/>
      <c r="D55" s="491"/>
      <c r="E55" s="491"/>
      <c r="F55" s="225"/>
    </row>
    <row r="56" spans="3:6" x14ac:dyDescent="0.2">
      <c r="C56" s="61"/>
      <c r="F56" s="60"/>
    </row>
  </sheetData>
  <sheetProtection algorithmName="SHA-512" hashValue="OBseV+IqZhpGIbS9UiS+IPhQVhlfrDox4XzZbsps/brGxTip6zmXF4Y8Lh6cnQ+Df19Z+jpZRGy+BcBkCRKcCw==" saltValue="nQPuZCWiSD7E8d7SwcRBUw==" spinCount="100000" sheet="1" formatCells="0" formatColumns="0" formatRows="0" insertColumns="0" insertRows="0" insertHyperlinks="0" deleteColumns="0" deleteRows="0" sort="0" autoFilter="0" pivotTables="0"/>
  <mergeCells count="15">
    <mergeCell ref="C55:E55"/>
    <mergeCell ref="C12:L12"/>
    <mergeCell ref="C16:E16"/>
    <mergeCell ref="F16:L16"/>
    <mergeCell ref="C36:E36"/>
    <mergeCell ref="C15:E15"/>
    <mergeCell ref="F15:L15"/>
    <mergeCell ref="C21:G21"/>
    <mergeCell ref="I21:M21"/>
    <mergeCell ref="C18:L18"/>
    <mergeCell ref="C9:I9"/>
    <mergeCell ref="C10:I10"/>
    <mergeCell ref="C14:E14"/>
    <mergeCell ref="F14:L14"/>
    <mergeCell ref="D4:G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le14"/>
  <dimension ref="B1:U52"/>
  <sheetViews>
    <sheetView showGridLines="0" topLeftCell="A13" workbookViewId="0">
      <selection activeCell="D47" sqref="D47"/>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9.6640625" style="59" customWidth="1"/>
    <col min="8" max="8" width="24" style="59" customWidth="1"/>
    <col min="9" max="9" width="10.83203125" style="59"/>
    <col min="10" max="10" width="16" style="59" customWidth="1"/>
    <col min="11" max="11" width="16.5" style="59" customWidth="1"/>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5"/>
      <c r="D4" s="489" t="s">
        <v>163</v>
      </c>
      <c r="E4" s="489"/>
      <c r="F4" s="489"/>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99" customHeight="1" x14ac:dyDescent="0.15">
      <c r="B9" s="18"/>
      <c r="C9" s="434" t="s">
        <v>288</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52" customHeight="1" x14ac:dyDescent="0.15">
      <c r="B12" s="18"/>
      <c r="C12" s="472" t="s">
        <v>309</v>
      </c>
      <c r="D12" s="472"/>
      <c r="E12" s="472"/>
      <c r="F12" s="472"/>
      <c r="G12" s="472"/>
      <c r="H12" s="472"/>
      <c r="I12" s="472"/>
      <c r="J12" s="472"/>
      <c r="K12" s="472"/>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fournisseurs'!H23</f>
        <v>0</v>
      </c>
      <c r="G14" s="437"/>
      <c r="H14" s="437"/>
      <c r="I14" s="437"/>
      <c r="J14" s="437"/>
      <c r="K14" s="437"/>
      <c r="L14" s="63"/>
    </row>
    <row r="15" spans="2:21" ht="32" customHeight="1" thickBot="1" x14ac:dyDescent="0.25">
      <c r="B15" s="63"/>
      <c r="C15" s="435" t="s">
        <v>100</v>
      </c>
      <c r="D15" s="435"/>
      <c r="E15" s="435"/>
      <c r="F15" s="458"/>
      <c r="G15" s="458"/>
      <c r="H15" s="458"/>
      <c r="I15" s="458"/>
      <c r="J15" s="458"/>
      <c r="K15" s="458"/>
      <c r="L15" s="34"/>
      <c r="M15" s="60"/>
      <c r="N15" s="60"/>
      <c r="O15" s="60"/>
      <c r="P15" s="60"/>
      <c r="Q15" s="60"/>
      <c r="R15" s="60"/>
    </row>
    <row r="16" spans="2:21" ht="32" customHeight="1" thickBot="1" x14ac:dyDescent="0.25">
      <c r="B16" s="63"/>
      <c r="C16" s="435" t="s">
        <v>101</v>
      </c>
      <c r="D16" s="435"/>
      <c r="E16" s="435"/>
      <c r="F16" s="459"/>
      <c r="G16" s="459"/>
      <c r="H16" s="459"/>
      <c r="I16" s="459"/>
      <c r="J16" s="459"/>
      <c r="K16" s="459"/>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48" customHeight="1" x14ac:dyDescent="0.25">
      <c r="B18" s="73"/>
      <c r="C18" s="470" t="s">
        <v>275</v>
      </c>
      <c r="D18" s="470"/>
      <c r="E18" s="470"/>
      <c r="F18" s="470"/>
      <c r="G18" s="470"/>
      <c r="H18" s="470"/>
      <c r="I18" s="470"/>
      <c r="J18" s="470"/>
      <c r="K18" s="470"/>
      <c r="L18" s="470"/>
    </row>
    <row r="19" spans="2:18" s="64" customFormat="1" ht="15" customHeight="1" thickBot="1" x14ac:dyDescent="0.3">
      <c r="B19" s="73"/>
      <c r="C19" s="370"/>
      <c r="D19" s="370"/>
      <c r="E19" s="370"/>
      <c r="F19" s="370"/>
      <c r="G19" s="370"/>
      <c r="H19" s="370"/>
      <c r="I19" s="370"/>
      <c r="J19" s="370"/>
      <c r="K19" s="370"/>
      <c r="L19" s="370"/>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171"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226"/>
      <c r="I34" s="35"/>
      <c r="J34" s="35"/>
      <c r="K34" s="35"/>
      <c r="L34" s="35"/>
      <c r="M34" s="60"/>
      <c r="N34" s="60"/>
      <c r="O34" s="60"/>
      <c r="P34" s="60"/>
      <c r="Q34" s="60"/>
      <c r="R34" s="60"/>
    </row>
    <row r="35" spans="2:18" ht="32" customHeight="1" thickBot="1" x14ac:dyDescent="0.25">
      <c r="B35" s="63"/>
      <c r="C35" s="455"/>
      <c r="D35" s="455"/>
      <c r="E35" s="455"/>
      <c r="F35" s="35"/>
      <c r="G35" s="35"/>
      <c r="H35" s="199"/>
      <c r="I35" s="35"/>
      <c r="J35" s="35"/>
      <c r="K35" s="35"/>
      <c r="L35" s="35"/>
      <c r="M35" s="60"/>
      <c r="N35" s="60"/>
      <c r="O35" s="60"/>
      <c r="P35" s="60"/>
      <c r="Q35" s="60"/>
      <c r="R35" s="60"/>
    </row>
    <row r="36" spans="2:18" ht="21" thickBot="1" x14ac:dyDescent="0.25">
      <c r="B36" s="71"/>
      <c r="C36" s="490" t="s">
        <v>216</v>
      </c>
      <c r="D36" s="490"/>
      <c r="E36" s="490"/>
      <c r="F36" s="490"/>
      <c r="G36" s="71"/>
      <c r="H36" s="454"/>
      <c r="I36" s="454"/>
      <c r="J36" s="454"/>
      <c r="K36" s="454"/>
      <c r="L36" s="71"/>
    </row>
    <row r="37" spans="2:18" ht="31" thickBot="1" x14ac:dyDescent="0.25">
      <c r="B37" s="63"/>
      <c r="C37" s="269" t="s">
        <v>250</v>
      </c>
      <c r="D37" s="159" t="s">
        <v>107</v>
      </c>
      <c r="E37" s="171" t="s">
        <v>219</v>
      </c>
      <c r="F37" s="193" t="s">
        <v>220</v>
      </c>
      <c r="G37" s="63"/>
      <c r="H37" s="193" t="s">
        <v>218</v>
      </c>
      <c r="I37" s="213"/>
      <c r="J37" s="213"/>
      <c r="K37" s="213"/>
      <c r="L37" s="213"/>
    </row>
    <row r="38" spans="2:18" ht="16" thickBot="1" x14ac:dyDescent="0.25">
      <c r="B38" s="63"/>
      <c r="C38" s="290" t="s">
        <v>203</v>
      </c>
      <c r="D38" s="164"/>
      <c r="E38" s="173"/>
      <c r="F38" s="165"/>
      <c r="G38" s="63"/>
      <c r="H38" s="346"/>
      <c r="I38" s="213"/>
      <c r="J38" s="213"/>
      <c r="K38" s="213"/>
      <c r="L38" s="213"/>
    </row>
    <row r="39" spans="2:18" ht="16" thickBot="1" x14ac:dyDescent="0.25">
      <c r="B39" s="63"/>
      <c r="C39" s="282" t="s">
        <v>204</v>
      </c>
      <c r="D39" s="166"/>
      <c r="E39" s="173"/>
      <c r="F39" s="165"/>
      <c r="G39" s="63"/>
      <c r="H39" s="346"/>
      <c r="I39" s="213"/>
      <c r="J39" s="213"/>
      <c r="K39" s="213"/>
      <c r="L39" s="213"/>
    </row>
    <row r="40" spans="2:18" ht="16" thickBot="1" x14ac:dyDescent="0.25">
      <c r="B40" s="63"/>
      <c r="C40" s="282" t="s">
        <v>205</v>
      </c>
      <c r="D40" s="166"/>
      <c r="E40" s="173"/>
      <c r="F40" s="165"/>
      <c r="G40" s="63"/>
      <c r="H40" s="346"/>
      <c r="I40" s="213"/>
      <c r="J40" s="213"/>
      <c r="K40" s="213"/>
      <c r="L40" s="213"/>
    </row>
    <row r="41" spans="2:18" ht="16" thickBot="1" x14ac:dyDescent="0.25">
      <c r="B41" s="63"/>
      <c r="C41" s="282" t="s">
        <v>206</v>
      </c>
      <c r="D41" s="166"/>
      <c r="E41" s="173"/>
      <c r="F41" s="165"/>
      <c r="G41" s="63"/>
      <c r="H41" s="346"/>
      <c r="I41" s="213"/>
      <c r="J41" s="213"/>
      <c r="K41" s="213"/>
      <c r="L41" s="213"/>
    </row>
    <row r="42" spans="2:18" ht="16" thickBot="1" x14ac:dyDescent="0.25">
      <c r="B42" s="63"/>
      <c r="C42" s="282" t="s">
        <v>207</v>
      </c>
      <c r="D42" s="166"/>
      <c r="E42" s="173"/>
      <c r="F42" s="165"/>
      <c r="G42" s="63"/>
      <c r="H42" s="346"/>
      <c r="I42" s="213"/>
      <c r="J42" s="213"/>
      <c r="K42" s="213"/>
      <c r="L42" s="213"/>
    </row>
    <row r="43" spans="2:18" ht="16" thickBot="1" x14ac:dyDescent="0.25">
      <c r="B43" s="63"/>
      <c r="C43" s="282" t="s">
        <v>208</v>
      </c>
      <c r="D43" s="166"/>
      <c r="E43" s="173"/>
      <c r="F43" s="165"/>
      <c r="G43" s="63"/>
      <c r="H43" s="346"/>
      <c r="I43" s="213"/>
      <c r="J43" s="213"/>
      <c r="K43" s="213"/>
      <c r="L43" s="213"/>
    </row>
    <row r="44" spans="2:18" ht="16" thickBot="1" x14ac:dyDescent="0.25">
      <c r="B44" s="63"/>
      <c r="C44" s="282" t="s">
        <v>209</v>
      </c>
      <c r="D44" s="166"/>
      <c r="E44" s="173"/>
      <c r="F44" s="165"/>
      <c r="G44" s="63"/>
      <c r="H44" s="346"/>
      <c r="I44" s="213"/>
      <c r="J44" s="213"/>
      <c r="K44" s="213"/>
      <c r="L44" s="213"/>
    </row>
    <row r="45" spans="2:18" ht="16" thickBot="1" x14ac:dyDescent="0.25">
      <c r="B45" s="63"/>
      <c r="C45" s="282" t="s">
        <v>210</v>
      </c>
      <c r="D45" s="166"/>
      <c r="E45" s="173"/>
      <c r="F45" s="165"/>
      <c r="G45" s="63"/>
      <c r="H45" s="346"/>
      <c r="I45" s="213"/>
      <c r="J45" s="213"/>
      <c r="K45" s="213"/>
      <c r="L45" s="213"/>
    </row>
    <row r="46" spans="2:18" ht="16" thickBot="1" x14ac:dyDescent="0.25">
      <c r="B46" s="63"/>
      <c r="C46" s="282" t="s">
        <v>211</v>
      </c>
      <c r="D46" s="167"/>
      <c r="E46" s="174"/>
      <c r="F46" s="168"/>
      <c r="G46" s="63"/>
      <c r="H46" s="347"/>
      <c r="I46" s="213"/>
      <c r="J46" s="213"/>
      <c r="K46" s="213"/>
      <c r="L46" s="213"/>
    </row>
    <row r="47" spans="2:18" ht="16" thickBot="1" x14ac:dyDescent="0.25">
      <c r="B47" s="63"/>
      <c r="C47" s="282" t="s">
        <v>212</v>
      </c>
      <c r="D47" s="166"/>
      <c r="E47" s="173"/>
      <c r="F47" s="165"/>
      <c r="G47" s="63"/>
      <c r="H47" s="346"/>
      <c r="I47" s="213"/>
      <c r="J47" s="213"/>
      <c r="K47" s="213"/>
      <c r="L47" s="213"/>
    </row>
    <row r="48" spans="2:18" ht="16" thickBot="1" x14ac:dyDescent="0.25">
      <c r="B48" s="63"/>
      <c r="C48" s="282" t="s">
        <v>213</v>
      </c>
      <c r="D48" s="166"/>
      <c r="E48" s="173"/>
      <c r="F48" s="165"/>
      <c r="G48" s="63"/>
      <c r="H48" s="346"/>
      <c r="I48" s="213"/>
      <c r="J48" s="213"/>
      <c r="K48" s="213"/>
      <c r="L48" s="213"/>
    </row>
    <row r="49" spans="2:12" ht="16" thickBot="1" x14ac:dyDescent="0.25">
      <c r="B49" s="63"/>
      <c r="C49" s="282" t="s">
        <v>214</v>
      </c>
      <c r="D49" s="166"/>
      <c r="E49" s="173"/>
      <c r="F49" s="165"/>
      <c r="G49" s="63"/>
      <c r="H49" s="346"/>
      <c r="I49" s="213"/>
      <c r="J49" s="213"/>
      <c r="K49" s="213"/>
      <c r="L49" s="213"/>
    </row>
    <row r="50" spans="2:12" ht="16" thickBot="1" x14ac:dyDescent="0.25">
      <c r="B50" s="63"/>
      <c r="C50" s="282" t="s">
        <v>215</v>
      </c>
      <c r="D50" s="166"/>
      <c r="E50" s="173"/>
      <c r="F50" s="165"/>
      <c r="G50" s="63"/>
      <c r="H50" s="346"/>
      <c r="I50" s="213"/>
      <c r="J50" s="213"/>
      <c r="K50" s="213"/>
      <c r="L50" s="213"/>
    </row>
    <row r="51" spans="2:12" ht="16" thickBot="1" x14ac:dyDescent="0.25">
      <c r="B51" s="63"/>
      <c r="C51" s="263" t="s">
        <v>104</v>
      </c>
      <c r="D51" s="162">
        <f>SUM(D38:D50)</f>
        <v>0</v>
      </c>
      <c r="E51" s="169">
        <f>SUM(E38:E50)</f>
        <v>0</v>
      </c>
      <c r="F51" s="163">
        <f>SUM(F38:F50)</f>
        <v>0</v>
      </c>
      <c r="G51" s="63"/>
      <c r="H51" s="226"/>
      <c r="I51" s="213"/>
      <c r="J51" s="213"/>
      <c r="K51" s="213"/>
      <c r="L51" s="213"/>
    </row>
    <row r="52" spans="2:12" x14ac:dyDescent="0.2">
      <c r="B52" s="63"/>
      <c r="C52" s="455"/>
      <c r="D52" s="455"/>
      <c r="E52" s="455"/>
      <c r="F52" s="213"/>
      <c r="G52" s="213"/>
      <c r="H52" s="199"/>
      <c r="I52" s="213"/>
      <c r="J52" s="213"/>
      <c r="K52" s="213"/>
      <c r="L52" s="213"/>
    </row>
  </sheetData>
  <sheetProtection algorithmName="SHA-512" hashValue="JhMap78ImK0UVpm7PRn9jbYljQxjUyA7jaKqP7K7w4PKYFp2NJmAEWgGWk3MneH1+2TFLvD0QdvjPhQKWhMqww==" saltValue="TbJyuCmtqBQX2qsVGHq5YQ==" spinCount="100000" sheet="1" formatCells="0" formatColumns="0" formatRows="0" insertColumns="0" insertRows="0" insertHyperlinks="0" deleteColumns="0" deleteRows="0" sort="0" autoFilter="0" pivotTables="0"/>
  <mergeCells count="17">
    <mergeCell ref="C36:F36"/>
    <mergeCell ref="H36:K36"/>
    <mergeCell ref="C52:E52"/>
    <mergeCell ref="C35:E35"/>
    <mergeCell ref="C15:E15"/>
    <mergeCell ref="F15:K15"/>
    <mergeCell ref="C16:E16"/>
    <mergeCell ref="F16:K16"/>
    <mergeCell ref="C20:F20"/>
    <mergeCell ref="H20:K20"/>
    <mergeCell ref="C18:L18"/>
    <mergeCell ref="D4:F4"/>
    <mergeCell ref="C9:H9"/>
    <mergeCell ref="C10:H10"/>
    <mergeCell ref="C12:K12"/>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le15"/>
  <dimension ref="B1:U52"/>
  <sheetViews>
    <sheetView showGridLines="0" topLeftCell="A2" workbookViewId="0">
      <selection activeCell="C10" sqref="C10:H10"/>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7" style="59" customWidth="1"/>
    <col min="8" max="8" width="21.832031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5"/>
      <c r="D4" s="469" t="s">
        <v>166</v>
      </c>
      <c r="E4" s="469"/>
      <c r="F4" s="469"/>
      <c r="G4" s="469"/>
      <c r="H4" s="469"/>
      <c r="I4" s="375"/>
      <c r="J4" s="375"/>
      <c r="K4" s="375"/>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289</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52" customHeight="1" x14ac:dyDescent="0.15">
      <c r="B12" s="18"/>
      <c r="C12" s="472" t="s">
        <v>165</v>
      </c>
      <c r="D12" s="472"/>
      <c r="E12" s="472"/>
      <c r="F12" s="472"/>
      <c r="G12" s="472"/>
      <c r="H12" s="472"/>
      <c r="I12" s="472"/>
      <c r="J12" s="472"/>
      <c r="K12" s="472"/>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fournisseurs'!H24</f>
        <v>0</v>
      </c>
      <c r="G14" s="437"/>
      <c r="H14" s="437"/>
      <c r="I14" s="437"/>
      <c r="J14" s="437"/>
      <c r="K14" s="437"/>
      <c r="L14" s="63"/>
    </row>
    <row r="15" spans="2:21" ht="32" customHeight="1" thickBot="1" x14ac:dyDescent="0.25">
      <c r="B15" s="63"/>
      <c r="C15" s="435" t="s">
        <v>100</v>
      </c>
      <c r="D15" s="435"/>
      <c r="E15" s="435"/>
      <c r="F15" s="458"/>
      <c r="G15" s="458"/>
      <c r="H15" s="458"/>
      <c r="I15" s="458"/>
      <c r="J15" s="458"/>
      <c r="K15" s="458"/>
      <c r="L15" s="34"/>
      <c r="M15" s="60"/>
      <c r="N15" s="60"/>
      <c r="O15" s="60"/>
      <c r="P15" s="60"/>
      <c r="Q15" s="60"/>
      <c r="R15" s="60"/>
    </row>
    <row r="16" spans="2:21" ht="32" customHeight="1" thickBot="1" x14ac:dyDescent="0.25">
      <c r="B16" s="63"/>
      <c r="C16" s="435" t="s">
        <v>101</v>
      </c>
      <c r="D16" s="435"/>
      <c r="E16" s="435"/>
      <c r="F16" s="459"/>
      <c r="G16" s="459"/>
      <c r="H16" s="459"/>
      <c r="I16" s="459"/>
      <c r="J16" s="459"/>
      <c r="K16" s="459"/>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customHeight="1" thickBot="1" x14ac:dyDescent="0.25">
      <c r="B22" s="63"/>
      <c r="C22" s="160" t="s">
        <v>64</v>
      </c>
      <c r="D22" s="164"/>
      <c r="E22" s="173"/>
      <c r="F22" s="165"/>
      <c r="G22" s="63"/>
      <c r="H22" s="346"/>
      <c r="I22" s="35"/>
      <c r="J22" s="35"/>
      <c r="K22" s="35"/>
      <c r="L22" s="35"/>
      <c r="M22" s="60"/>
      <c r="N22" s="60"/>
      <c r="O22" s="60"/>
      <c r="P22" s="60"/>
      <c r="Q22" s="60"/>
      <c r="R22" s="60"/>
    </row>
    <row r="23" spans="2:18" ht="16" customHeight="1"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226"/>
      <c r="I34" s="35"/>
      <c r="J34" s="35"/>
      <c r="K34" s="35"/>
      <c r="L34" s="35"/>
      <c r="M34" s="60"/>
      <c r="N34" s="60"/>
      <c r="O34" s="60"/>
      <c r="P34" s="60"/>
      <c r="Q34" s="60"/>
      <c r="R34" s="60"/>
    </row>
    <row r="35" spans="2:18" ht="14"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71"/>
      <c r="C36" s="490" t="s">
        <v>216</v>
      </c>
      <c r="D36" s="490"/>
      <c r="E36" s="490"/>
      <c r="F36" s="490"/>
      <c r="G36" s="71"/>
      <c r="H36" s="454"/>
      <c r="I36" s="454"/>
      <c r="J36" s="454"/>
      <c r="K36" s="454"/>
      <c r="L36" s="71"/>
    </row>
    <row r="37" spans="2:18" ht="31" thickBot="1" x14ac:dyDescent="0.25">
      <c r="B37" s="63"/>
      <c r="C37" s="269" t="s">
        <v>250</v>
      </c>
      <c r="D37" s="159" t="s">
        <v>107</v>
      </c>
      <c r="E37" s="171" t="s">
        <v>219</v>
      </c>
      <c r="F37" s="193" t="s">
        <v>220</v>
      </c>
      <c r="G37" s="63"/>
      <c r="H37" s="193" t="s">
        <v>218</v>
      </c>
      <c r="I37" s="213"/>
      <c r="J37" s="213"/>
      <c r="K37" s="213"/>
      <c r="L37" s="213"/>
    </row>
    <row r="38" spans="2:18" ht="16" thickBot="1" x14ac:dyDescent="0.25">
      <c r="B38" s="63"/>
      <c r="C38" s="290" t="s">
        <v>203</v>
      </c>
      <c r="D38" s="164"/>
      <c r="E38" s="173"/>
      <c r="F38" s="165"/>
      <c r="G38" s="63"/>
      <c r="H38" s="346"/>
      <c r="I38" s="213"/>
      <c r="J38" s="213"/>
      <c r="K38" s="213"/>
      <c r="L38" s="213"/>
    </row>
    <row r="39" spans="2:18" ht="16" thickBot="1" x14ac:dyDescent="0.25">
      <c r="B39" s="63"/>
      <c r="C39" s="282" t="s">
        <v>204</v>
      </c>
      <c r="D39" s="166"/>
      <c r="E39" s="173"/>
      <c r="F39" s="165"/>
      <c r="G39" s="63"/>
      <c r="H39" s="346"/>
      <c r="I39" s="213"/>
      <c r="J39" s="213"/>
      <c r="K39" s="213"/>
      <c r="L39" s="213"/>
    </row>
    <row r="40" spans="2:18" ht="16" thickBot="1" x14ac:dyDescent="0.25">
      <c r="B40" s="63"/>
      <c r="C40" s="282" t="s">
        <v>205</v>
      </c>
      <c r="D40" s="166"/>
      <c r="E40" s="173"/>
      <c r="F40" s="165"/>
      <c r="G40" s="63"/>
      <c r="H40" s="346"/>
      <c r="I40" s="213"/>
      <c r="J40" s="213"/>
      <c r="K40" s="213"/>
      <c r="L40" s="213"/>
    </row>
    <row r="41" spans="2:18" ht="16" thickBot="1" x14ac:dyDescent="0.25">
      <c r="B41" s="63"/>
      <c r="C41" s="282" t="s">
        <v>206</v>
      </c>
      <c r="D41" s="166"/>
      <c r="E41" s="173"/>
      <c r="F41" s="165"/>
      <c r="G41" s="63"/>
      <c r="H41" s="346"/>
      <c r="I41" s="213"/>
      <c r="J41" s="213"/>
      <c r="K41" s="213"/>
      <c r="L41" s="213"/>
    </row>
    <row r="42" spans="2:18" ht="16" thickBot="1" x14ac:dyDescent="0.25">
      <c r="B42" s="63"/>
      <c r="C42" s="282" t="s">
        <v>207</v>
      </c>
      <c r="D42" s="166"/>
      <c r="E42" s="173"/>
      <c r="F42" s="165"/>
      <c r="G42" s="63"/>
      <c r="H42" s="346"/>
      <c r="I42" s="213"/>
      <c r="J42" s="213"/>
      <c r="K42" s="213"/>
      <c r="L42" s="213"/>
    </row>
    <row r="43" spans="2:18" ht="16" thickBot="1" x14ac:dyDescent="0.25">
      <c r="B43" s="63"/>
      <c r="C43" s="282" t="s">
        <v>208</v>
      </c>
      <c r="D43" s="166"/>
      <c r="E43" s="173"/>
      <c r="F43" s="165"/>
      <c r="G43" s="63"/>
      <c r="H43" s="346"/>
      <c r="I43" s="213"/>
      <c r="J43" s="213"/>
      <c r="K43" s="213"/>
      <c r="L43" s="213"/>
    </row>
    <row r="44" spans="2:18" ht="16" thickBot="1" x14ac:dyDescent="0.25">
      <c r="B44" s="63"/>
      <c r="C44" s="282" t="s">
        <v>209</v>
      </c>
      <c r="D44" s="166"/>
      <c r="E44" s="173"/>
      <c r="F44" s="165"/>
      <c r="G44" s="63"/>
      <c r="H44" s="346"/>
      <c r="I44" s="213"/>
      <c r="J44" s="213"/>
      <c r="K44" s="213"/>
      <c r="L44" s="213"/>
    </row>
    <row r="45" spans="2:18" ht="16" thickBot="1" x14ac:dyDescent="0.25">
      <c r="B45" s="63"/>
      <c r="C45" s="282" t="s">
        <v>210</v>
      </c>
      <c r="D45" s="166"/>
      <c r="E45" s="173"/>
      <c r="F45" s="165"/>
      <c r="G45" s="63"/>
      <c r="H45" s="346"/>
      <c r="I45" s="213"/>
      <c r="J45" s="213"/>
      <c r="K45" s="213"/>
      <c r="L45" s="213"/>
    </row>
    <row r="46" spans="2:18" ht="16" thickBot="1" x14ac:dyDescent="0.25">
      <c r="B46" s="63"/>
      <c r="C46" s="282" t="s">
        <v>211</v>
      </c>
      <c r="D46" s="167"/>
      <c r="E46" s="174"/>
      <c r="F46" s="168"/>
      <c r="G46" s="63"/>
      <c r="H46" s="347"/>
      <c r="I46" s="213"/>
      <c r="J46" s="213"/>
      <c r="K46" s="213"/>
      <c r="L46" s="213"/>
    </row>
    <row r="47" spans="2:18" ht="16" thickBot="1" x14ac:dyDescent="0.25">
      <c r="B47" s="63"/>
      <c r="C47" s="282" t="s">
        <v>212</v>
      </c>
      <c r="D47" s="166"/>
      <c r="E47" s="173"/>
      <c r="F47" s="165"/>
      <c r="G47" s="63"/>
      <c r="H47" s="346"/>
      <c r="I47" s="213"/>
      <c r="J47" s="213"/>
      <c r="K47" s="213"/>
      <c r="L47" s="213"/>
    </row>
    <row r="48" spans="2:18" ht="16" thickBot="1" x14ac:dyDescent="0.25">
      <c r="B48" s="63"/>
      <c r="C48" s="282" t="s">
        <v>213</v>
      </c>
      <c r="D48" s="166"/>
      <c r="E48" s="173"/>
      <c r="F48" s="165"/>
      <c r="G48" s="63"/>
      <c r="H48" s="346"/>
      <c r="I48" s="213"/>
      <c r="J48" s="213"/>
      <c r="K48" s="213"/>
      <c r="L48" s="213"/>
    </row>
    <row r="49" spans="2:12" ht="16" thickBot="1" x14ac:dyDescent="0.25">
      <c r="B49" s="63"/>
      <c r="C49" s="282" t="s">
        <v>214</v>
      </c>
      <c r="D49" s="166"/>
      <c r="E49" s="173"/>
      <c r="F49" s="165"/>
      <c r="G49" s="63"/>
      <c r="H49" s="346"/>
      <c r="I49" s="213"/>
      <c r="J49" s="213"/>
      <c r="K49" s="213"/>
      <c r="L49" s="213"/>
    </row>
    <row r="50" spans="2:12" ht="16" thickBot="1" x14ac:dyDescent="0.25">
      <c r="B50" s="63"/>
      <c r="C50" s="282" t="s">
        <v>215</v>
      </c>
      <c r="D50" s="166"/>
      <c r="E50" s="173"/>
      <c r="F50" s="165"/>
      <c r="G50" s="63"/>
      <c r="H50" s="346"/>
      <c r="I50" s="213"/>
      <c r="J50" s="213"/>
      <c r="K50" s="213"/>
      <c r="L50" s="213"/>
    </row>
    <row r="51" spans="2:12" ht="16" thickBot="1" x14ac:dyDescent="0.25">
      <c r="B51" s="63"/>
      <c r="C51" s="263" t="s">
        <v>104</v>
      </c>
      <c r="D51" s="162">
        <f>SUM(D38:D50)</f>
        <v>0</v>
      </c>
      <c r="E51" s="169">
        <f>SUM(E38:E50)</f>
        <v>0</v>
      </c>
      <c r="F51" s="163">
        <f>SUM(F38:F50)</f>
        <v>0</v>
      </c>
      <c r="G51" s="63"/>
      <c r="H51" s="226"/>
      <c r="I51" s="213"/>
      <c r="J51" s="213"/>
      <c r="K51" s="213"/>
      <c r="L51" s="213"/>
    </row>
    <row r="52" spans="2:12" x14ac:dyDescent="0.2">
      <c r="B52" s="63"/>
      <c r="C52" s="455"/>
      <c r="D52" s="455"/>
      <c r="E52" s="455"/>
      <c r="F52" s="213"/>
      <c r="G52" s="213"/>
      <c r="H52" s="199"/>
      <c r="I52" s="213"/>
      <c r="J52" s="213"/>
      <c r="K52" s="213"/>
      <c r="L52" s="213"/>
    </row>
  </sheetData>
  <sheetProtection algorithmName="SHA-512" hashValue="G1XAmE4XJ3KeCZQAqUAFFt5O3+1kdAitSHHuKClt8WQfapH6YEFuDZD6jo1Jqiuh7PIo7BdAA1B1ClWgQYWqOg==" saltValue="YZu8vNjcxkaGO+MT0u+LmQ==" spinCount="100000" sheet="1" formatCells="0" formatColumns="0" formatRows="0" insertColumns="0" insertRows="0" insertHyperlinks="0" deleteColumns="0" deleteRows="0" sort="0" autoFilter="0" pivotTables="0"/>
  <mergeCells count="17">
    <mergeCell ref="C36:F36"/>
    <mergeCell ref="H36:K36"/>
    <mergeCell ref="C52:E52"/>
    <mergeCell ref="C35:E35"/>
    <mergeCell ref="C15:E15"/>
    <mergeCell ref="F15:K15"/>
    <mergeCell ref="C16:E16"/>
    <mergeCell ref="F16:K16"/>
    <mergeCell ref="C20:F20"/>
    <mergeCell ref="H20:K20"/>
    <mergeCell ref="C18:L18"/>
    <mergeCell ref="D4:H4"/>
    <mergeCell ref="C9:H9"/>
    <mergeCell ref="C10:H10"/>
    <mergeCell ref="C12:K12"/>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le16"/>
  <dimension ref="B1:U53"/>
  <sheetViews>
    <sheetView showGridLines="0" topLeftCell="A14" workbookViewId="0">
      <selection activeCell="C10" sqref="C10:H10"/>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6.1640625" style="59" customWidth="1"/>
    <col min="8" max="8" width="22.832031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5"/>
      <c r="D4" s="375" t="s">
        <v>169</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290</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52" customHeight="1" x14ac:dyDescent="0.15">
      <c r="B12" s="18"/>
      <c r="C12" s="472" t="s">
        <v>168</v>
      </c>
      <c r="D12" s="472"/>
      <c r="E12" s="472"/>
      <c r="F12" s="472"/>
      <c r="G12" s="472"/>
      <c r="H12" s="472"/>
      <c r="I12" s="472"/>
      <c r="J12" s="472"/>
      <c r="K12" s="472"/>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fournisseurs'!H25</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41"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5" t="s">
        <v>201</v>
      </c>
      <c r="D20" s="495"/>
      <c r="E20" s="495"/>
      <c r="F20" s="495"/>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226"/>
      <c r="I34" s="35"/>
      <c r="J34" s="35"/>
      <c r="K34" s="35"/>
      <c r="L34" s="35"/>
      <c r="M34" s="60"/>
      <c r="N34" s="60"/>
      <c r="O34" s="60"/>
      <c r="P34" s="60"/>
      <c r="Q34" s="60"/>
      <c r="R34" s="60"/>
    </row>
    <row r="35" spans="2:18" ht="14"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5BoBQxoKiVtFJrIGAdnx1077L+/lhDoDz42hha32aKE+1N6q0ms5CBeH6CEvT3xCxxqA7NfK1wXKSEwn636CJw==" saltValue="MnIUNq70GjdNH9U6/xstEQ==" spinCount="100000" sheet="1" formatCells="0" formatColumns="0" formatRows="0" insertColumns="0" insertRows="0" insertHyperlinks="0" deleteColumns="0" deleteRows="0" sort="0" autoFilter="0" pivotTables="0"/>
  <mergeCells count="26">
    <mergeCell ref="L37:L38"/>
    <mergeCell ref="C53:E53"/>
    <mergeCell ref="C36:F36"/>
    <mergeCell ref="H36:K36"/>
    <mergeCell ref="B37:B38"/>
    <mergeCell ref="C37:C38"/>
    <mergeCell ref="E37:E38"/>
    <mergeCell ref="F37:F38"/>
    <mergeCell ref="G37:G38"/>
    <mergeCell ref="H37:H38"/>
    <mergeCell ref="I37:I38"/>
    <mergeCell ref="J37:J38"/>
    <mergeCell ref="K37:K38"/>
    <mergeCell ref="C35:E35"/>
    <mergeCell ref="C15:E15"/>
    <mergeCell ref="F15:K15"/>
    <mergeCell ref="C16:E16"/>
    <mergeCell ref="F16:K16"/>
    <mergeCell ref="C20:F20"/>
    <mergeCell ref="H20:K20"/>
    <mergeCell ref="C18:L18"/>
    <mergeCell ref="C9:H9"/>
    <mergeCell ref="C10:H10"/>
    <mergeCell ref="C12:K12"/>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le17"/>
  <dimension ref="B1:U53"/>
  <sheetViews>
    <sheetView showGridLines="0" topLeftCell="C14" workbookViewId="0">
      <selection activeCell="E21" sqref="E21"/>
    </sheetView>
  </sheetViews>
  <sheetFormatPr baseColWidth="10" defaultColWidth="10.83203125" defaultRowHeight="15" x14ac:dyDescent="0.2"/>
  <cols>
    <col min="1" max="2" width="1.83203125" style="59" customWidth="1"/>
    <col min="3" max="3" width="23" style="59" customWidth="1"/>
    <col min="4" max="4" width="31" style="59" customWidth="1"/>
    <col min="5" max="5" width="21" style="59" customWidth="1"/>
    <col min="6" max="6" width="26.83203125" style="59" bestFit="1" customWidth="1"/>
    <col min="7" max="7" width="7.1640625" style="59" customWidth="1"/>
    <col min="8" max="8" width="22.66406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5"/>
      <c r="D4" s="469" t="s">
        <v>170</v>
      </c>
      <c r="E4" s="469"/>
      <c r="F4" s="469"/>
      <c r="G4" s="469"/>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291</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52" customHeight="1" x14ac:dyDescent="0.15">
      <c r="B12" s="18"/>
      <c r="C12" s="472" t="s">
        <v>171</v>
      </c>
      <c r="D12" s="472"/>
      <c r="E12" s="472"/>
      <c r="F12" s="472"/>
      <c r="G12" s="472"/>
      <c r="H12" s="472"/>
      <c r="I12" s="472"/>
      <c r="J12" s="472"/>
      <c r="K12" s="472"/>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fournisseurs'!H26</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226"/>
      <c r="I34" s="35"/>
      <c r="J34" s="35"/>
      <c r="K34" s="35"/>
      <c r="L34" s="35"/>
      <c r="M34" s="60"/>
      <c r="N34" s="60"/>
      <c r="O34" s="60"/>
      <c r="P34" s="60"/>
      <c r="Q34" s="60"/>
      <c r="R34" s="60"/>
    </row>
    <row r="35" spans="2:18" ht="14"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wazxN8e9N74PCgUSG6rTjw8mGVY3luFKo+4KMB8XcMg8jTgiTYCUSAQSRRW8fA3RoOe0SDtJ9TrBGfgnsRLGrw==" saltValue="/FrO9QMyHWv2Q98y9qP22Q==" spinCount="100000" sheet="1" formatCells="0" formatColumns="0" formatRows="0" insertColumns="0" insertRows="0" insertHyperlinks="0" deleteColumns="0" deleteRows="0" sort="0" autoFilter="0" pivotTables="0"/>
  <mergeCells count="27">
    <mergeCell ref="L37:L38"/>
    <mergeCell ref="C53:E53"/>
    <mergeCell ref="C36:F36"/>
    <mergeCell ref="H36:K36"/>
    <mergeCell ref="B37:B38"/>
    <mergeCell ref="C37:C38"/>
    <mergeCell ref="E37:E38"/>
    <mergeCell ref="F37:F38"/>
    <mergeCell ref="G37:G38"/>
    <mergeCell ref="H37:H38"/>
    <mergeCell ref="I37:I38"/>
    <mergeCell ref="J37:J38"/>
    <mergeCell ref="K37:K38"/>
    <mergeCell ref="C35:E35"/>
    <mergeCell ref="C15:E15"/>
    <mergeCell ref="F15:K15"/>
    <mergeCell ref="C16:E16"/>
    <mergeCell ref="F16:K16"/>
    <mergeCell ref="C20:F20"/>
    <mergeCell ref="H20:K20"/>
    <mergeCell ref="C18:L18"/>
    <mergeCell ref="D4:G4"/>
    <mergeCell ref="C9:H9"/>
    <mergeCell ref="C10:H10"/>
    <mergeCell ref="C12:K12"/>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le18"/>
  <dimension ref="B1:W97"/>
  <sheetViews>
    <sheetView showGridLines="0" topLeftCell="A46" workbookViewId="0">
      <selection activeCell="C97" sqref="C97:E97"/>
    </sheetView>
  </sheetViews>
  <sheetFormatPr baseColWidth="10" defaultColWidth="10.83203125" defaultRowHeight="15" x14ac:dyDescent="0.2"/>
  <cols>
    <col min="1" max="2" width="1.83203125" style="59" customWidth="1"/>
    <col min="3" max="3" width="23" style="59" customWidth="1"/>
    <col min="4" max="4" width="25.5" style="59" customWidth="1"/>
    <col min="5" max="5" width="19.6640625" style="59" customWidth="1"/>
    <col min="6" max="6" width="26.83203125" style="59" bestFit="1" customWidth="1"/>
    <col min="7" max="7" width="27.33203125" style="59" customWidth="1"/>
    <col min="8" max="8" width="25.1640625" style="59" customWidth="1"/>
    <col min="9" max="9" width="18.6640625" style="59" customWidth="1"/>
    <col min="10" max="10" width="17.33203125" style="59" customWidth="1"/>
    <col min="11" max="11" width="17.1640625" style="59" customWidth="1"/>
    <col min="12" max="12" width="17.6640625" style="59" customWidth="1"/>
    <col min="13" max="13" width="19.33203125" style="59" customWidth="1"/>
    <col min="14" max="14" width="1.83203125" style="59" customWidth="1"/>
    <col min="15" max="15" width="10.83203125" style="59" hidden="1" customWidth="1"/>
    <col min="16" max="16384" width="10.83203125" style="59"/>
  </cols>
  <sheetData>
    <row r="1" spans="2:23" s="61" customFormat="1" ht="13" x14ac:dyDescent="0.15"/>
    <row r="2" spans="2:23" s="61" customFormat="1" ht="13" x14ac:dyDescent="0.15">
      <c r="B2" s="18"/>
      <c r="C2"/>
      <c r="D2"/>
      <c r="E2"/>
      <c r="F2"/>
      <c r="G2"/>
      <c r="H2"/>
      <c r="I2" s="18"/>
      <c r="J2" s="23"/>
      <c r="K2"/>
      <c r="L2"/>
      <c r="M2"/>
      <c r="N2" s="18"/>
    </row>
    <row r="3" spans="2:23" s="61" customFormat="1" ht="3" customHeight="1" x14ac:dyDescent="0.15">
      <c r="B3" s="18"/>
      <c r="C3" s="55"/>
      <c r="D3" s="55"/>
      <c r="E3" s="55"/>
      <c r="F3" s="55"/>
      <c r="G3" s="55"/>
      <c r="H3" s="55"/>
      <c r="I3" s="55"/>
      <c r="J3" s="55"/>
      <c r="K3" s="55"/>
      <c r="L3" s="55"/>
      <c r="M3" s="55"/>
      <c r="N3" s="53"/>
      <c r="O3" s="79"/>
      <c r="P3" s="79"/>
      <c r="Q3" s="79"/>
      <c r="R3" s="79"/>
      <c r="S3" s="79"/>
      <c r="T3" s="79"/>
      <c r="U3" s="79"/>
      <c r="V3" s="79"/>
      <c r="W3" s="79"/>
    </row>
    <row r="4" spans="2:23" s="61" customFormat="1" ht="122" customHeight="1" x14ac:dyDescent="0.15">
      <c r="B4" s="18"/>
      <c r="C4" s="372"/>
      <c r="D4" s="372" t="s">
        <v>172</v>
      </c>
      <c r="E4" s="372"/>
      <c r="F4" s="372"/>
      <c r="G4" s="372"/>
      <c r="H4" s="372"/>
      <c r="I4" s="372"/>
      <c r="J4" s="372"/>
      <c r="K4" s="372"/>
      <c r="L4" s="232"/>
      <c r="M4" s="232"/>
      <c r="N4" s="53"/>
      <c r="O4" s="79"/>
      <c r="P4" s="79"/>
      <c r="Q4" s="79"/>
      <c r="R4" s="79"/>
      <c r="S4" s="79"/>
      <c r="T4" s="79"/>
      <c r="U4" s="79"/>
      <c r="V4" s="79"/>
      <c r="W4" s="79"/>
    </row>
    <row r="5" spans="2:23" s="61" customFormat="1" ht="2" customHeight="1" x14ac:dyDescent="0.15">
      <c r="B5" s="18"/>
      <c r="C5" s="55"/>
      <c r="D5" s="55"/>
      <c r="E5" s="55"/>
      <c r="F5" s="55"/>
      <c r="G5" s="55"/>
      <c r="H5" s="55"/>
      <c r="I5" s="55"/>
      <c r="J5" s="55"/>
      <c r="K5" s="55"/>
      <c r="L5" s="55"/>
      <c r="M5" s="55"/>
      <c r="N5" s="53"/>
      <c r="O5" s="79"/>
      <c r="P5" s="79"/>
      <c r="Q5" s="79"/>
      <c r="R5" s="79"/>
      <c r="S5" s="79"/>
      <c r="T5" s="79"/>
      <c r="U5" s="79"/>
      <c r="V5" s="79"/>
      <c r="W5" s="79"/>
    </row>
    <row r="6" spans="2:23" s="61" customFormat="1" ht="13" x14ac:dyDescent="0.15">
      <c r="B6" s="18"/>
      <c r="C6" s="18"/>
      <c r="D6" s="18"/>
      <c r="E6" s="18"/>
      <c r="F6" s="18"/>
      <c r="G6" s="18"/>
      <c r="H6" s="18"/>
      <c r="I6" s="18"/>
      <c r="J6" s="18"/>
      <c r="K6" s="18"/>
      <c r="L6" s="18"/>
      <c r="M6" s="18"/>
      <c r="N6" s="18"/>
    </row>
    <row r="7" spans="2:23" s="61" customFormat="1" ht="41" customHeight="1" x14ac:dyDescent="0.15">
      <c r="B7" s="18"/>
      <c r="C7" s="57" t="s">
        <v>92</v>
      </c>
      <c r="D7" s="56"/>
      <c r="E7" s="56"/>
      <c r="F7" s="56"/>
      <c r="G7" s="56"/>
      <c r="H7" s="56"/>
      <c r="I7" s="56"/>
      <c r="J7" s="56"/>
      <c r="K7" s="56"/>
      <c r="L7" s="56"/>
      <c r="M7" s="56"/>
      <c r="N7" s="18"/>
    </row>
    <row r="8" spans="2:23" s="61" customFormat="1" ht="13" x14ac:dyDescent="0.15">
      <c r="B8" s="18"/>
      <c r="C8" s="18"/>
      <c r="D8" s="18"/>
      <c r="E8" s="18"/>
      <c r="F8" s="18"/>
      <c r="G8" s="18"/>
      <c r="H8" s="18"/>
      <c r="I8" s="18"/>
      <c r="J8" s="18"/>
      <c r="K8" s="18"/>
      <c r="L8" s="18"/>
      <c r="M8" s="18"/>
      <c r="N8" s="18"/>
    </row>
    <row r="9" spans="2:23" s="61" customFormat="1" ht="113" customHeight="1" x14ac:dyDescent="0.15">
      <c r="B9" s="18"/>
      <c r="C9" s="434" t="s">
        <v>284</v>
      </c>
      <c r="D9" s="430"/>
      <c r="E9" s="430"/>
      <c r="F9" s="430"/>
      <c r="G9" s="430"/>
      <c r="H9" s="430"/>
      <c r="I9" s="18"/>
      <c r="J9" s="18"/>
      <c r="K9" s="18"/>
      <c r="L9" s="18"/>
      <c r="M9" s="18"/>
      <c r="N9" s="18"/>
    </row>
    <row r="10" spans="2:23" s="78" customFormat="1" ht="55" customHeight="1" x14ac:dyDescent="0.15">
      <c r="B10" s="52"/>
      <c r="C10" s="431" t="s">
        <v>109</v>
      </c>
      <c r="D10" s="431"/>
      <c r="E10" s="431"/>
      <c r="F10" s="431"/>
      <c r="G10" s="431"/>
      <c r="H10" s="431"/>
      <c r="I10" s="52"/>
      <c r="J10" s="51"/>
      <c r="K10" s="51"/>
      <c r="L10" s="51"/>
      <c r="M10" s="51"/>
      <c r="N10" s="51"/>
      <c r="O10" s="77"/>
      <c r="P10" s="77"/>
      <c r="Q10" s="77"/>
      <c r="R10" s="77"/>
      <c r="S10" s="77"/>
      <c r="T10" s="77"/>
      <c r="U10" s="77"/>
      <c r="V10" s="77"/>
      <c r="W10" s="77"/>
    </row>
    <row r="11" spans="2:23" s="61" customFormat="1" ht="13" x14ac:dyDescent="0.15">
      <c r="B11" s="18"/>
      <c r="C11" s="18"/>
      <c r="D11" s="18"/>
      <c r="E11" s="18"/>
      <c r="F11" s="18"/>
      <c r="G11" s="18"/>
      <c r="H11" s="18"/>
      <c r="I11" s="18"/>
      <c r="J11" s="18"/>
      <c r="K11" s="18"/>
      <c r="L11" s="18"/>
      <c r="M11" s="18"/>
      <c r="N11" s="18"/>
    </row>
    <row r="12" spans="2:23" s="61" customFormat="1" ht="41" customHeight="1" x14ac:dyDescent="0.15">
      <c r="B12" s="18"/>
      <c r="C12" s="57" t="s">
        <v>173</v>
      </c>
      <c r="D12" s="56"/>
      <c r="E12" s="56"/>
      <c r="F12" s="56"/>
      <c r="G12" s="56"/>
      <c r="H12" s="56"/>
      <c r="I12" s="56"/>
      <c r="J12" s="56"/>
      <c r="K12" s="56"/>
      <c r="L12" s="56"/>
      <c r="M12" s="56"/>
      <c r="N12" s="18"/>
    </row>
    <row r="13" spans="2:23" s="61" customFormat="1" ht="18" customHeight="1" thickBot="1" x14ac:dyDescent="0.2">
      <c r="B13" s="18"/>
      <c r="C13" s="80"/>
      <c r="D13" s="74"/>
      <c r="E13" s="74"/>
      <c r="F13" s="74"/>
      <c r="G13" s="74"/>
      <c r="H13" s="74"/>
      <c r="I13" s="74"/>
      <c r="J13" s="74"/>
      <c r="K13" s="74"/>
      <c r="L13" s="74"/>
      <c r="M13" s="74"/>
      <c r="N13" s="74"/>
      <c r="O13" s="76"/>
      <c r="P13" s="76"/>
      <c r="Q13" s="76"/>
      <c r="R13" s="76"/>
      <c r="S13" s="76"/>
      <c r="T13" s="76"/>
      <c r="U13" s="76"/>
      <c r="V13" s="76"/>
      <c r="W13" s="76"/>
    </row>
    <row r="14" spans="2:23" ht="32" customHeight="1" thickBot="1" x14ac:dyDescent="0.25">
      <c r="B14" s="63"/>
      <c r="C14" s="436" t="s">
        <v>99</v>
      </c>
      <c r="D14" s="436"/>
      <c r="E14" s="436"/>
      <c r="F14" s="437">
        <f>'Info fournisseurs'!H27</f>
        <v>0</v>
      </c>
      <c r="G14" s="437"/>
      <c r="H14" s="437"/>
      <c r="I14" s="437"/>
      <c r="J14" s="437"/>
      <c r="K14" s="437"/>
      <c r="L14" s="305"/>
      <c r="M14" s="305"/>
      <c r="N14" s="63"/>
    </row>
    <row r="15" spans="2:23" ht="32" customHeight="1" thickBot="1" x14ac:dyDescent="0.25">
      <c r="B15" s="63"/>
      <c r="C15" s="435" t="s">
        <v>100</v>
      </c>
      <c r="D15" s="435"/>
      <c r="E15" s="435"/>
      <c r="F15" s="493"/>
      <c r="G15" s="493"/>
      <c r="H15" s="493"/>
      <c r="I15" s="493"/>
      <c r="J15" s="493"/>
      <c r="K15" s="493"/>
      <c r="L15" s="352"/>
      <c r="M15" s="352"/>
      <c r="N15" s="34"/>
      <c r="O15" s="60"/>
      <c r="P15" s="60"/>
      <c r="Q15" s="60"/>
      <c r="R15" s="60"/>
      <c r="S15" s="60"/>
      <c r="T15" s="60"/>
    </row>
    <row r="16" spans="2:23" ht="32" customHeight="1" thickBot="1" x14ac:dyDescent="0.25">
      <c r="B16" s="63"/>
      <c r="C16" s="435" t="s">
        <v>101</v>
      </c>
      <c r="D16" s="435"/>
      <c r="E16" s="435"/>
      <c r="F16" s="494"/>
      <c r="G16" s="494"/>
      <c r="H16" s="494"/>
      <c r="I16" s="494"/>
      <c r="J16" s="494"/>
      <c r="K16" s="494"/>
      <c r="L16" s="353"/>
      <c r="M16" s="353"/>
      <c r="N16" s="34"/>
      <c r="O16" s="60"/>
      <c r="P16" s="60"/>
      <c r="Q16" s="60"/>
      <c r="R16" s="60"/>
      <c r="S16" s="60"/>
      <c r="T16" s="60"/>
    </row>
    <row r="17" spans="2:20" s="64" customFormat="1" ht="22" customHeight="1" x14ac:dyDescent="0.2">
      <c r="B17" s="73"/>
      <c r="C17" s="65"/>
      <c r="D17" s="65"/>
      <c r="E17" s="65"/>
      <c r="F17" s="65"/>
      <c r="G17" s="65"/>
      <c r="H17" s="65"/>
      <c r="I17" s="65"/>
      <c r="J17" s="65"/>
      <c r="K17" s="65"/>
      <c r="L17" s="65"/>
      <c r="M17" s="65"/>
      <c r="N17" s="73"/>
    </row>
    <row r="18" spans="2:20" s="64" customFormat="1" ht="22" customHeight="1" x14ac:dyDescent="0.2">
      <c r="B18" s="73"/>
      <c r="C18" s="433" t="s">
        <v>268</v>
      </c>
      <c r="D18" s="433"/>
      <c r="E18" s="433"/>
      <c r="F18" s="433"/>
      <c r="G18" s="433"/>
      <c r="H18" s="433"/>
      <c r="I18" s="433"/>
      <c r="J18" s="433"/>
      <c r="K18" s="433"/>
      <c r="L18" s="433"/>
      <c r="M18" s="65"/>
      <c r="N18" s="73"/>
    </row>
    <row r="19" spans="2:20" s="64" customFormat="1" ht="22" customHeight="1" x14ac:dyDescent="0.25">
      <c r="B19" s="73"/>
      <c r="C19" s="470" t="s">
        <v>267</v>
      </c>
      <c r="D19" s="470"/>
      <c r="E19" s="470"/>
      <c r="F19" s="470"/>
      <c r="G19" s="470"/>
      <c r="H19" s="470"/>
      <c r="I19" s="470"/>
      <c r="J19" s="470"/>
      <c r="K19" s="470"/>
      <c r="L19" s="470"/>
      <c r="M19" s="65"/>
      <c r="N19" s="73"/>
    </row>
    <row r="20" spans="2:20" s="64" customFormat="1" ht="22" customHeight="1" x14ac:dyDescent="0.2">
      <c r="B20" s="73"/>
      <c r="C20" s="65"/>
      <c r="D20" s="65"/>
      <c r="E20" s="65"/>
      <c r="F20" s="65"/>
      <c r="G20" s="65"/>
      <c r="H20" s="65"/>
      <c r="I20" s="65"/>
      <c r="J20" s="65"/>
      <c r="K20" s="65"/>
      <c r="L20" s="65"/>
      <c r="M20" s="65"/>
      <c r="N20" s="73"/>
    </row>
    <row r="21" spans="2:20" s="62" customFormat="1" ht="33" customHeight="1" thickBot="1" x14ac:dyDescent="0.25">
      <c r="B21" s="71"/>
      <c r="C21" s="443" t="s">
        <v>201</v>
      </c>
      <c r="D21" s="443"/>
      <c r="E21" s="443"/>
      <c r="F21" s="443"/>
      <c r="G21" s="443"/>
      <c r="H21" s="188"/>
      <c r="I21" s="460" t="s">
        <v>216</v>
      </c>
      <c r="J21" s="460"/>
      <c r="K21" s="460"/>
      <c r="L21" s="460"/>
      <c r="M21" s="460"/>
      <c r="N21" s="71"/>
    </row>
    <row r="22" spans="2:20" ht="33" customHeight="1" thickBot="1" x14ac:dyDescent="0.25">
      <c r="B22" s="63"/>
      <c r="C22" s="158" t="s">
        <v>25</v>
      </c>
      <c r="D22" s="159" t="s">
        <v>107</v>
      </c>
      <c r="E22" s="314" t="s">
        <v>219</v>
      </c>
      <c r="F22" s="193" t="s">
        <v>220</v>
      </c>
      <c r="G22" s="200" t="s">
        <v>218</v>
      </c>
      <c r="H22" s="248" t="s">
        <v>218</v>
      </c>
      <c r="I22" s="269" t="s">
        <v>250</v>
      </c>
      <c r="J22" s="258" t="s">
        <v>252</v>
      </c>
      <c r="K22" s="285" t="s">
        <v>219</v>
      </c>
      <c r="L22" s="285" t="s">
        <v>220</v>
      </c>
      <c r="M22" s="289" t="s">
        <v>218</v>
      </c>
      <c r="N22" s="35"/>
      <c r="O22" s="60"/>
      <c r="P22" s="60"/>
      <c r="Q22" s="60"/>
      <c r="R22" s="60"/>
      <c r="S22" s="60"/>
      <c r="T22" s="60"/>
    </row>
    <row r="23" spans="2:20" ht="16" thickBot="1" x14ac:dyDescent="0.25">
      <c r="B23" s="63"/>
      <c r="C23" s="160" t="s">
        <v>64</v>
      </c>
      <c r="D23" s="164"/>
      <c r="E23" s="173"/>
      <c r="F23" s="165"/>
      <c r="G23" s="338"/>
      <c r="H23" s="226"/>
      <c r="I23" s="290" t="s">
        <v>203</v>
      </c>
      <c r="J23" s="259"/>
      <c r="K23" s="260"/>
      <c r="L23" s="283"/>
      <c r="M23" s="338"/>
      <c r="N23" s="35"/>
      <c r="O23" s="60"/>
      <c r="P23" s="60"/>
      <c r="Q23" s="60"/>
      <c r="R23" s="60"/>
      <c r="S23" s="60"/>
      <c r="T23" s="60"/>
    </row>
    <row r="24" spans="2:20" ht="16" thickBot="1" x14ac:dyDescent="0.25">
      <c r="B24" s="63"/>
      <c r="C24" s="160" t="s">
        <v>65</v>
      </c>
      <c r="D24" s="166"/>
      <c r="E24" s="173"/>
      <c r="F24" s="165"/>
      <c r="G24" s="338"/>
      <c r="H24" s="226"/>
      <c r="I24" s="282" t="s">
        <v>204</v>
      </c>
      <c r="J24" s="259"/>
      <c r="K24" s="260"/>
      <c r="L24" s="283"/>
      <c r="M24" s="338"/>
      <c r="N24" s="35"/>
      <c r="O24" s="60"/>
      <c r="P24" s="60"/>
      <c r="Q24" s="60"/>
      <c r="R24" s="60"/>
      <c r="S24" s="60"/>
      <c r="T24" s="60"/>
    </row>
    <row r="25" spans="2:20" ht="16" thickBot="1" x14ac:dyDescent="0.25">
      <c r="B25" s="63"/>
      <c r="C25" s="160" t="s">
        <v>66</v>
      </c>
      <c r="D25" s="166"/>
      <c r="E25" s="173"/>
      <c r="F25" s="165"/>
      <c r="G25" s="338"/>
      <c r="H25" s="226"/>
      <c r="I25" s="282" t="s">
        <v>205</v>
      </c>
      <c r="J25" s="259"/>
      <c r="K25" s="260"/>
      <c r="L25" s="283"/>
      <c r="M25" s="338"/>
      <c r="N25" s="35"/>
      <c r="O25" s="60"/>
      <c r="P25" s="60"/>
      <c r="Q25" s="60"/>
      <c r="R25" s="60"/>
      <c r="S25" s="60"/>
      <c r="T25" s="60"/>
    </row>
    <row r="26" spans="2:20" ht="16" thickBot="1" x14ac:dyDescent="0.25">
      <c r="B26" s="63"/>
      <c r="C26" s="160" t="s">
        <v>67</v>
      </c>
      <c r="D26" s="166"/>
      <c r="E26" s="173"/>
      <c r="F26" s="165"/>
      <c r="G26" s="338"/>
      <c r="H26" s="226"/>
      <c r="I26" s="282" t="s">
        <v>206</v>
      </c>
      <c r="J26" s="259"/>
      <c r="K26" s="260"/>
      <c r="L26" s="283"/>
      <c r="M26" s="338"/>
      <c r="N26" s="35"/>
      <c r="O26" s="60"/>
      <c r="P26" s="60"/>
      <c r="Q26" s="60"/>
      <c r="R26" s="60"/>
      <c r="S26" s="60"/>
      <c r="T26" s="60"/>
    </row>
    <row r="27" spans="2:20" ht="16" thickBot="1" x14ac:dyDescent="0.25">
      <c r="B27" s="63"/>
      <c r="C27" s="160" t="s">
        <v>68</v>
      </c>
      <c r="D27" s="166"/>
      <c r="E27" s="173"/>
      <c r="F27" s="165"/>
      <c r="G27" s="338"/>
      <c r="H27" s="226"/>
      <c r="I27" s="282" t="s">
        <v>207</v>
      </c>
      <c r="J27" s="259"/>
      <c r="K27" s="260"/>
      <c r="L27" s="283"/>
      <c r="M27" s="338"/>
      <c r="N27" s="35"/>
      <c r="O27" s="60"/>
      <c r="P27" s="60"/>
      <c r="Q27" s="60"/>
      <c r="R27" s="60"/>
      <c r="S27" s="60"/>
      <c r="T27" s="60"/>
    </row>
    <row r="28" spans="2:20" ht="16" thickBot="1" x14ac:dyDescent="0.25">
      <c r="B28" s="63"/>
      <c r="C28" s="160" t="s">
        <v>69</v>
      </c>
      <c r="D28" s="166"/>
      <c r="E28" s="173"/>
      <c r="F28" s="165"/>
      <c r="G28" s="338"/>
      <c r="H28" s="226"/>
      <c r="I28" s="282" t="s">
        <v>208</v>
      </c>
      <c r="J28" s="259"/>
      <c r="K28" s="260"/>
      <c r="L28" s="283"/>
      <c r="M28" s="338"/>
      <c r="N28" s="35"/>
      <c r="O28" s="60"/>
      <c r="P28" s="60"/>
      <c r="Q28" s="60"/>
      <c r="R28" s="60"/>
      <c r="S28" s="60"/>
      <c r="T28" s="60"/>
    </row>
    <row r="29" spans="2:20" ht="16" thickBot="1" x14ac:dyDescent="0.25">
      <c r="B29" s="63"/>
      <c r="C29" s="161" t="s">
        <v>70</v>
      </c>
      <c r="D29" s="166"/>
      <c r="E29" s="173"/>
      <c r="F29" s="165"/>
      <c r="G29" s="338"/>
      <c r="H29" s="226"/>
      <c r="I29" s="282" t="s">
        <v>209</v>
      </c>
      <c r="J29" s="259"/>
      <c r="K29" s="260"/>
      <c r="L29" s="283"/>
      <c r="M29" s="338"/>
      <c r="N29" s="35"/>
      <c r="O29" s="60"/>
      <c r="P29" s="60"/>
      <c r="Q29" s="60"/>
      <c r="R29" s="60"/>
      <c r="S29" s="60"/>
      <c r="T29" s="60"/>
    </row>
    <row r="30" spans="2:20" ht="16" thickBot="1" x14ac:dyDescent="0.25">
      <c r="B30" s="63"/>
      <c r="C30" s="160" t="s">
        <v>71</v>
      </c>
      <c r="D30" s="166"/>
      <c r="E30" s="173"/>
      <c r="F30" s="165"/>
      <c r="G30" s="338"/>
      <c r="H30" s="226"/>
      <c r="I30" s="282" t="s">
        <v>210</v>
      </c>
      <c r="J30" s="259"/>
      <c r="K30" s="260"/>
      <c r="L30" s="283"/>
      <c r="M30" s="338"/>
      <c r="N30" s="35"/>
      <c r="O30" s="60"/>
      <c r="P30" s="60"/>
      <c r="Q30" s="60"/>
      <c r="R30" s="60"/>
      <c r="S30" s="60"/>
      <c r="T30" s="60"/>
    </row>
    <row r="31" spans="2:20" ht="16" thickBot="1" x14ac:dyDescent="0.25">
      <c r="B31" s="63"/>
      <c r="C31" s="160" t="s">
        <v>72</v>
      </c>
      <c r="D31" s="167"/>
      <c r="E31" s="174"/>
      <c r="F31" s="168"/>
      <c r="G31" s="339"/>
      <c r="H31" s="249"/>
      <c r="I31" s="282" t="s">
        <v>211</v>
      </c>
      <c r="J31" s="259"/>
      <c r="K31" s="260"/>
      <c r="L31" s="283"/>
      <c r="M31" s="338"/>
      <c r="N31" s="35"/>
      <c r="O31" s="60"/>
      <c r="P31" s="60"/>
      <c r="Q31" s="60"/>
      <c r="R31" s="60"/>
      <c r="S31" s="60"/>
      <c r="T31" s="60"/>
    </row>
    <row r="32" spans="2:20" ht="16" thickBot="1" x14ac:dyDescent="0.25">
      <c r="B32" s="63"/>
      <c r="C32" s="160" t="s">
        <v>73</v>
      </c>
      <c r="D32" s="166"/>
      <c r="E32" s="173"/>
      <c r="F32" s="165"/>
      <c r="G32" s="338"/>
      <c r="H32" s="226"/>
      <c r="I32" s="282" t="s">
        <v>212</v>
      </c>
      <c r="J32" s="261"/>
      <c r="K32" s="262"/>
      <c r="L32" s="284"/>
      <c r="M32" s="339"/>
      <c r="N32" s="35"/>
      <c r="O32" s="60"/>
      <c r="P32" s="60"/>
      <c r="Q32" s="60"/>
      <c r="R32" s="60"/>
      <c r="S32" s="60"/>
      <c r="T32" s="60"/>
    </row>
    <row r="33" spans="2:20" ht="16" thickBot="1" x14ac:dyDescent="0.25">
      <c r="B33" s="63"/>
      <c r="C33" s="160" t="s">
        <v>74</v>
      </c>
      <c r="D33" s="166"/>
      <c r="E33" s="173"/>
      <c r="F33" s="165"/>
      <c r="G33" s="338"/>
      <c r="H33" s="226"/>
      <c r="I33" s="282" t="s">
        <v>213</v>
      </c>
      <c r="J33" s="259"/>
      <c r="K33" s="260"/>
      <c r="L33" s="283"/>
      <c r="M33" s="338"/>
      <c r="N33" s="35"/>
      <c r="O33" s="60"/>
      <c r="P33" s="60"/>
      <c r="Q33" s="60"/>
      <c r="R33" s="60"/>
      <c r="S33" s="60"/>
      <c r="T33" s="60"/>
    </row>
    <row r="34" spans="2:20" ht="16" thickBot="1" x14ac:dyDescent="0.25">
      <c r="B34" s="63"/>
      <c r="C34" s="160" t="s">
        <v>75</v>
      </c>
      <c r="D34" s="166"/>
      <c r="E34" s="173"/>
      <c r="F34" s="165"/>
      <c r="G34" s="338"/>
      <c r="H34" s="226"/>
      <c r="I34" s="282" t="s">
        <v>214</v>
      </c>
      <c r="J34" s="259"/>
      <c r="K34" s="260"/>
      <c r="L34" s="283"/>
      <c r="M34" s="338"/>
      <c r="N34" s="35"/>
      <c r="O34" s="60"/>
      <c r="P34" s="60"/>
      <c r="Q34" s="60"/>
      <c r="R34" s="60"/>
      <c r="S34" s="60"/>
      <c r="T34" s="60"/>
    </row>
    <row r="35" spans="2:20" ht="16" thickBot="1" x14ac:dyDescent="0.25">
      <c r="B35" s="63"/>
      <c r="C35" s="158" t="s">
        <v>104</v>
      </c>
      <c r="D35" s="162">
        <f>SUM(D23:D34)</f>
        <v>0</v>
      </c>
      <c r="E35" s="169">
        <f>SUM(E23:E34)</f>
        <v>0</v>
      </c>
      <c r="F35" s="163">
        <f>SUM(F23:F34)</f>
        <v>0</v>
      </c>
      <c r="G35" s="63"/>
      <c r="H35" s="226"/>
      <c r="I35" s="282" t="s">
        <v>215</v>
      </c>
      <c r="J35" s="259"/>
      <c r="K35" s="260"/>
      <c r="L35" s="283"/>
      <c r="M35" s="338"/>
      <c r="N35" s="35"/>
      <c r="O35" s="60"/>
      <c r="P35" s="60"/>
      <c r="Q35" s="60"/>
      <c r="R35" s="60"/>
      <c r="S35" s="60"/>
      <c r="T35" s="60"/>
    </row>
    <row r="36" spans="2:20" ht="24" customHeight="1" thickBot="1" x14ac:dyDescent="0.25">
      <c r="B36" s="63"/>
      <c r="C36" s="455"/>
      <c r="D36" s="455"/>
      <c r="E36" s="455"/>
      <c r="F36" s="35"/>
      <c r="G36" s="35"/>
      <c r="H36" s="199"/>
      <c r="I36" s="263" t="s">
        <v>104</v>
      </c>
      <c r="J36" s="264">
        <f>SUM(J23:J35)</f>
        <v>0</v>
      </c>
      <c r="K36" s="169">
        <f>SUM(K23:K35)</f>
        <v>0</v>
      </c>
      <c r="L36" s="163">
        <f>SUM(L23:L35)</f>
        <v>0</v>
      </c>
      <c r="M36" s="292"/>
      <c r="N36" s="35"/>
      <c r="O36" s="60"/>
      <c r="P36" s="60"/>
      <c r="Q36" s="60"/>
      <c r="R36" s="60"/>
      <c r="S36" s="60"/>
      <c r="T36" s="60"/>
    </row>
    <row r="37" spans="2:20" ht="24" customHeight="1" x14ac:dyDescent="0.2">
      <c r="B37" s="63"/>
      <c r="C37" s="234"/>
      <c r="D37" s="234"/>
      <c r="E37" s="234"/>
      <c r="F37" s="213"/>
      <c r="G37" s="213"/>
      <c r="H37" s="199"/>
      <c r="I37" s="271"/>
      <c r="J37" s="272"/>
      <c r="K37" s="274"/>
      <c r="L37" s="274"/>
      <c r="M37" s="292"/>
      <c r="N37" s="213"/>
      <c r="O37" s="60"/>
      <c r="P37" s="60"/>
      <c r="Q37" s="60"/>
      <c r="R37" s="60"/>
      <c r="S37" s="60"/>
      <c r="T37" s="60"/>
    </row>
    <row r="38" spans="2:20" ht="24" customHeight="1" x14ac:dyDescent="0.2">
      <c r="B38" s="63"/>
      <c r="C38" s="358"/>
      <c r="D38" s="358"/>
      <c r="E38" s="358"/>
      <c r="F38" s="213"/>
      <c r="G38" s="213"/>
      <c r="H38" s="199"/>
      <c r="I38" s="271"/>
      <c r="J38" s="272"/>
      <c r="K38" s="274"/>
      <c r="L38" s="274"/>
      <c r="M38" s="360"/>
      <c r="N38" s="213"/>
      <c r="O38" s="60"/>
      <c r="P38" s="60"/>
      <c r="Q38" s="60"/>
      <c r="R38" s="60"/>
      <c r="S38" s="60"/>
      <c r="T38" s="60"/>
    </row>
    <row r="39" spans="2:20" ht="24" customHeight="1" x14ac:dyDescent="0.2">
      <c r="B39" s="63"/>
      <c r="C39" s="358"/>
      <c r="D39" s="358"/>
      <c r="E39" s="358"/>
      <c r="F39" s="213"/>
      <c r="G39" s="213"/>
      <c r="H39" s="199"/>
      <c r="I39" s="271"/>
      <c r="J39" s="272"/>
      <c r="K39" s="274"/>
      <c r="L39" s="274"/>
      <c r="M39" s="360"/>
      <c r="N39" s="213"/>
      <c r="O39" s="60"/>
      <c r="P39" s="60"/>
      <c r="Q39" s="60"/>
      <c r="R39" s="60"/>
      <c r="S39" s="60"/>
      <c r="T39" s="60"/>
    </row>
    <row r="40" spans="2:20" ht="24" customHeight="1" x14ac:dyDescent="0.2">
      <c r="B40" s="63"/>
      <c r="C40" s="358"/>
      <c r="D40" s="358"/>
      <c r="E40" s="358"/>
      <c r="F40" s="213"/>
      <c r="G40" s="213"/>
      <c r="H40" s="199"/>
      <c r="I40" s="271"/>
      <c r="J40" s="272"/>
      <c r="K40" s="274"/>
      <c r="L40" s="274"/>
      <c r="M40" s="360"/>
      <c r="N40" s="213"/>
      <c r="O40" s="60"/>
      <c r="P40" s="60"/>
      <c r="Q40" s="60"/>
      <c r="R40" s="60"/>
      <c r="S40" s="60"/>
      <c r="T40" s="60"/>
    </row>
    <row r="41" spans="2:20" ht="45" customHeight="1" x14ac:dyDescent="0.2">
      <c r="B41" s="63"/>
      <c r="C41" s="433" t="s">
        <v>272</v>
      </c>
      <c r="D41" s="433"/>
      <c r="E41" s="433"/>
      <c r="F41" s="433"/>
      <c r="G41" s="433"/>
      <c r="H41" s="433"/>
      <c r="I41" s="433"/>
      <c r="J41" s="433"/>
      <c r="K41" s="433"/>
      <c r="L41" s="433"/>
      <c r="M41" s="433"/>
      <c r="N41" s="368"/>
      <c r="O41" s="362"/>
      <c r="P41" s="60"/>
      <c r="Q41" s="60"/>
      <c r="R41" s="60"/>
      <c r="S41" s="60"/>
      <c r="T41" s="60"/>
    </row>
    <row r="42" spans="2:20" ht="128" customHeight="1" x14ac:dyDescent="0.2">
      <c r="B42" s="63"/>
      <c r="C42" s="473" t="s">
        <v>276</v>
      </c>
      <c r="D42" s="473"/>
      <c r="E42" s="473"/>
      <c r="F42" s="473"/>
      <c r="G42" s="473"/>
      <c r="H42" s="473"/>
      <c r="I42" s="473"/>
      <c r="J42" s="473"/>
      <c r="K42" s="473"/>
      <c r="L42" s="473"/>
      <c r="M42" s="473"/>
      <c r="N42" s="369"/>
      <c r="O42" s="369"/>
      <c r="P42" s="60"/>
      <c r="Q42" s="60"/>
      <c r="R42" s="60"/>
      <c r="S42" s="60"/>
      <c r="T42" s="60"/>
    </row>
    <row r="43" spans="2:20" ht="34" customHeight="1" x14ac:dyDescent="0.2">
      <c r="B43" s="63"/>
      <c r="C43" s="440" t="s">
        <v>221</v>
      </c>
      <c r="D43" s="440"/>
      <c r="E43" s="369"/>
      <c r="F43" s="457" t="s">
        <v>230</v>
      </c>
      <c r="G43" s="457"/>
      <c r="H43" s="369"/>
      <c r="I43" s="369"/>
      <c r="J43" s="369"/>
      <c r="K43" s="369"/>
      <c r="L43" s="369"/>
      <c r="M43" s="369"/>
      <c r="N43" s="369"/>
      <c r="O43" s="369"/>
      <c r="P43" s="60"/>
      <c r="Q43" s="60"/>
      <c r="R43" s="60"/>
      <c r="S43" s="60"/>
      <c r="T43" s="60"/>
    </row>
    <row r="44" spans="2:20" ht="24" customHeight="1" thickBot="1" x14ac:dyDescent="0.25">
      <c r="B44" s="63"/>
      <c r="C44" s="210" t="s">
        <v>222</v>
      </c>
      <c r="D44" s="210" t="s">
        <v>223</v>
      </c>
      <c r="E44" s="358"/>
      <c r="F44" s="504" t="s">
        <v>233</v>
      </c>
      <c r="G44" s="504"/>
      <c r="H44" s="199"/>
      <c r="I44" s="271"/>
      <c r="J44" s="272"/>
      <c r="K44" s="274"/>
      <c r="L44" s="274"/>
      <c r="M44" s="360"/>
      <c r="N44" s="213"/>
      <c r="O44" s="60"/>
      <c r="P44" s="60"/>
      <c r="Q44" s="60"/>
      <c r="R44" s="60"/>
      <c r="S44" s="60"/>
      <c r="T44" s="60"/>
    </row>
    <row r="45" spans="2:20" ht="24" customHeight="1" x14ac:dyDescent="0.2">
      <c r="B45" s="63"/>
      <c r="C45" s="203"/>
      <c r="D45" s="201">
        <f>C45/1000</f>
        <v>0</v>
      </c>
      <c r="E45" s="358"/>
      <c r="F45" s="213"/>
      <c r="G45" s="213"/>
      <c r="H45" s="199"/>
      <c r="I45" s="271"/>
      <c r="J45" s="272"/>
      <c r="K45" s="274"/>
      <c r="L45" s="274"/>
      <c r="M45" s="360"/>
      <c r="N45" s="213"/>
      <c r="O45" s="60"/>
      <c r="P45" s="60"/>
      <c r="Q45" s="60"/>
      <c r="R45" s="60"/>
      <c r="S45" s="60"/>
      <c r="T45" s="60"/>
    </row>
    <row r="46" spans="2:20" ht="24" customHeight="1" x14ac:dyDescent="0.2">
      <c r="B46" s="63"/>
      <c r="C46" s="35"/>
      <c r="D46" s="35"/>
      <c r="E46" s="358"/>
      <c r="F46" s="213"/>
      <c r="G46" s="213"/>
      <c r="H46" s="199"/>
      <c r="I46" s="271"/>
      <c r="J46" s="272"/>
      <c r="K46" s="274"/>
      <c r="L46" s="274"/>
      <c r="M46" s="360"/>
      <c r="N46" s="213"/>
      <c r="O46" s="60"/>
      <c r="P46" s="60"/>
      <c r="Q46" s="60"/>
      <c r="R46" s="60"/>
      <c r="S46" s="60"/>
      <c r="T46" s="60"/>
    </row>
    <row r="47" spans="2:20" ht="24" customHeight="1" thickBot="1" x14ac:dyDescent="0.25">
      <c r="B47" s="63"/>
      <c r="C47" s="210" t="s">
        <v>224</v>
      </c>
      <c r="D47" s="210" t="s">
        <v>223</v>
      </c>
      <c r="E47" s="358"/>
      <c r="F47" s="213"/>
      <c r="G47" s="213"/>
      <c r="H47" s="199"/>
      <c r="I47" s="271"/>
      <c r="J47" s="272"/>
      <c r="K47" s="274"/>
      <c r="L47" s="274"/>
      <c r="M47" s="360"/>
      <c r="N47" s="213"/>
      <c r="O47" s="60"/>
      <c r="P47" s="60"/>
      <c r="Q47" s="60"/>
      <c r="R47" s="60"/>
      <c r="S47" s="60"/>
      <c r="T47" s="60"/>
    </row>
    <row r="48" spans="2:20" ht="24" customHeight="1" x14ac:dyDescent="0.2">
      <c r="B48" s="63"/>
      <c r="C48" s="203"/>
      <c r="D48" s="202">
        <f>C48*0.764555</f>
        <v>0</v>
      </c>
      <c r="E48" s="358"/>
      <c r="F48" s="213"/>
      <c r="G48" s="213"/>
      <c r="H48" s="199"/>
      <c r="I48" s="271"/>
      <c r="J48" s="272"/>
      <c r="K48" s="274"/>
      <c r="L48" s="274"/>
      <c r="M48" s="360"/>
      <c r="N48" s="213"/>
      <c r="O48" s="60"/>
      <c r="P48" s="60"/>
      <c r="Q48" s="60"/>
      <c r="R48" s="60"/>
      <c r="S48" s="60"/>
      <c r="T48" s="60"/>
    </row>
    <row r="49" spans="2:20" ht="24" customHeight="1" x14ac:dyDescent="0.2">
      <c r="B49" s="63"/>
      <c r="C49" s="358"/>
      <c r="D49" s="358"/>
      <c r="E49" s="358"/>
      <c r="F49" s="213"/>
      <c r="G49" s="213"/>
      <c r="H49" s="199"/>
      <c r="I49" s="271"/>
      <c r="J49" s="272"/>
      <c r="K49" s="274"/>
      <c r="L49" s="274"/>
      <c r="M49" s="360"/>
      <c r="N49" s="213"/>
      <c r="O49" s="60"/>
      <c r="P49" s="60"/>
      <c r="Q49" s="60"/>
      <c r="R49" s="60"/>
      <c r="S49" s="60"/>
      <c r="T49" s="60"/>
    </row>
    <row r="50" spans="2:20" ht="33" customHeight="1" x14ac:dyDescent="0.2">
      <c r="B50" s="63"/>
      <c r="C50" s="450" t="s">
        <v>202</v>
      </c>
      <c r="D50" s="450"/>
      <c r="E50" s="450"/>
      <c r="F50" s="450"/>
      <c r="G50" s="450"/>
      <c r="H50" s="199"/>
      <c r="I50" s="63"/>
      <c r="J50" s="35"/>
      <c r="K50" s="35"/>
      <c r="L50" s="213"/>
      <c r="M50" s="213"/>
      <c r="N50" s="35"/>
      <c r="O50" s="60"/>
      <c r="P50" s="60"/>
      <c r="Q50" s="60"/>
      <c r="R50" s="60"/>
      <c r="S50" s="60"/>
      <c r="T50" s="60"/>
    </row>
    <row r="51" spans="2:20" ht="5" customHeight="1" x14ac:dyDescent="0.2">
      <c r="B51" s="63"/>
      <c r="C51" s="27"/>
      <c r="D51" s="27"/>
      <c r="E51" s="50"/>
      <c r="F51" s="50"/>
      <c r="G51" s="175"/>
      <c r="H51" s="199"/>
      <c r="I51" s="35"/>
      <c r="J51" s="35"/>
      <c r="K51" s="35"/>
      <c r="L51" s="213"/>
      <c r="M51" s="213"/>
      <c r="N51" s="35"/>
      <c r="O51" s="60"/>
      <c r="P51" s="60"/>
      <c r="Q51" s="60"/>
      <c r="R51" s="60"/>
      <c r="S51" s="60"/>
      <c r="T51" s="60"/>
    </row>
    <row r="52" spans="2:20" ht="19" x14ac:dyDescent="0.2">
      <c r="B52" s="63"/>
      <c r="C52" s="451" t="s">
        <v>108</v>
      </c>
      <c r="D52" s="451"/>
      <c r="E52" s="451"/>
      <c r="F52" s="451"/>
      <c r="G52" s="407">
        <f>SUM(D45+D48)</f>
        <v>0</v>
      </c>
      <c r="H52" s="199"/>
      <c r="I52" s="35"/>
      <c r="J52" s="35"/>
      <c r="K52" s="35"/>
      <c r="L52" s="213"/>
      <c r="M52" s="213"/>
      <c r="N52" s="35"/>
      <c r="O52" s="60"/>
      <c r="P52" s="60"/>
      <c r="Q52" s="60"/>
      <c r="R52" s="60"/>
      <c r="S52" s="60"/>
      <c r="T52" s="60"/>
    </row>
    <row r="53" spans="2:20" ht="5" customHeight="1" thickBot="1" x14ac:dyDescent="0.25">
      <c r="B53" s="63"/>
      <c r="C53" s="27"/>
      <c r="D53" s="27"/>
      <c r="E53" s="50"/>
      <c r="F53" s="50"/>
      <c r="G53" s="35"/>
      <c r="H53" s="199"/>
      <c r="I53" s="35"/>
      <c r="J53" s="35"/>
      <c r="K53" s="35"/>
      <c r="L53" s="213"/>
      <c r="M53" s="213"/>
      <c r="N53" s="35"/>
      <c r="O53" s="60"/>
      <c r="P53" s="60"/>
      <c r="Q53" s="60"/>
      <c r="R53" s="60"/>
      <c r="S53" s="60"/>
      <c r="T53" s="60"/>
    </row>
    <row r="54" spans="2:20" ht="46" customHeight="1" thickBot="1" x14ac:dyDescent="0.25">
      <c r="B54" s="63"/>
      <c r="C54" s="170" t="s">
        <v>25</v>
      </c>
      <c r="D54" s="159" t="s">
        <v>106</v>
      </c>
      <c r="E54" s="159" t="s">
        <v>107</v>
      </c>
      <c r="F54" s="194" t="s">
        <v>219</v>
      </c>
      <c r="G54" s="193" t="s">
        <v>220</v>
      </c>
      <c r="H54" s="200" t="s">
        <v>218</v>
      </c>
      <c r="I54" s="35"/>
      <c r="J54" s="63"/>
      <c r="K54" s="63"/>
      <c r="L54" s="287"/>
      <c r="M54" s="287"/>
      <c r="N54" s="35"/>
      <c r="O54" s="60"/>
      <c r="P54" s="60"/>
      <c r="Q54" s="60"/>
      <c r="R54" s="60"/>
      <c r="S54" s="60"/>
      <c r="T54" s="60"/>
    </row>
    <row r="55" spans="2:20" ht="16" thickBot="1" x14ac:dyDescent="0.25">
      <c r="B55" s="63"/>
      <c r="C55" s="160" t="s">
        <v>64</v>
      </c>
      <c r="D55" s="164"/>
      <c r="E55" s="172">
        <f>((D55*$G$52)*504.5)/1000</f>
        <v>0</v>
      </c>
      <c r="F55" s="173"/>
      <c r="G55" s="165"/>
      <c r="H55" s="338"/>
      <c r="I55" s="35"/>
      <c r="J55" s="63"/>
      <c r="K55" s="63"/>
      <c r="L55" s="293"/>
      <c r="M55" s="293"/>
      <c r="N55" s="35"/>
      <c r="O55" s="60"/>
      <c r="P55" s="60"/>
      <c r="Q55" s="60"/>
      <c r="R55" s="60"/>
      <c r="S55" s="60"/>
      <c r="T55" s="60"/>
    </row>
    <row r="56" spans="2:20" ht="16" thickBot="1" x14ac:dyDescent="0.25">
      <c r="B56" s="63"/>
      <c r="C56" s="160" t="s">
        <v>65</v>
      </c>
      <c r="D56" s="166"/>
      <c r="E56" s="172">
        <f t="shared" ref="E56:E66" si="0">((D56*$G$52)*504.5)/1000</f>
        <v>0</v>
      </c>
      <c r="F56" s="173"/>
      <c r="G56" s="165"/>
      <c r="H56" s="338"/>
      <c r="I56" s="35"/>
      <c r="J56" s="63"/>
      <c r="K56" s="63"/>
      <c r="L56" s="294"/>
      <c r="M56" s="294"/>
      <c r="N56" s="35"/>
      <c r="O56" s="60"/>
      <c r="P56" s="60"/>
      <c r="Q56" s="60"/>
      <c r="R56" s="60"/>
      <c r="S56" s="60"/>
      <c r="T56" s="60"/>
    </row>
    <row r="57" spans="2:20" ht="16" thickBot="1" x14ac:dyDescent="0.25">
      <c r="B57" s="63"/>
      <c r="C57" s="160" t="s">
        <v>66</v>
      </c>
      <c r="D57" s="166"/>
      <c r="E57" s="172">
        <f t="shared" si="0"/>
        <v>0</v>
      </c>
      <c r="F57" s="173"/>
      <c r="G57" s="165"/>
      <c r="H57" s="338"/>
      <c r="I57" s="35"/>
      <c r="J57" s="63"/>
      <c r="K57" s="63"/>
      <c r="L57" s="213"/>
      <c r="M57" s="213"/>
      <c r="N57" s="35"/>
      <c r="O57" s="60"/>
      <c r="P57" s="60"/>
      <c r="Q57" s="60"/>
      <c r="R57" s="60"/>
      <c r="S57" s="60"/>
      <c r="T57" s="60"/>
    </row>
    <row r="58" spans="2:20" ht="16" thickBot="1" x14ac:dyDescent="0.25">
      <c r="B58" s="63"/>
      <c r="C58" s="160" t="s">
        <v>67</v>
      </c>
      <c r="D58" s="166"/>
      <c r="E58" s="172">
        <f t="shared" si="0"/>
        <v>0</v>
      </c>
      <c r="F58" s="173"/>
      <c r="G58" s="165"/>
      <c r="H58" s="338"/>
      <c r="I58" s="35"/>
      <c r="J58" s="63"/>
      <c r="K58" s="63"/>
      <c r="L58" s="293"/>
      <c r="M58" s="293"/>
      <c r="N58" s="35"/>
      <c r="O58" s="60"/>
      <c r="P58" s="60"/>
      <c r="Q58" s="60"/>
      <c r="R58" s="60"/>
      <c r="S58" s="60"/>
      <c r="T58" s="60"/>
    </row>
    <row r="59" spans="2:20" ht="16" thickBot="1" x14ac:dyDescent="0.25">
      <c r="B59" s="63"/>
      <c r="C59" s="160" t="s">
        <v>68</v>
      </c>
      <c r="D59" s="166"/>
      <c r="E59" s="172">
        <f t="shared" si="0"/>
        <v>0</v>
      </c>
      <c r="F59" s="173"/>
      <c r="G59" s="165"/>
      <c r="H59" s="338"/>
      <c r="I59" s="185"/>
      <c r="J59" s="63"/>
      <c r="K59" s="63"/>
      <c r="L59" s="295"/>
      <c r="M59" s="295"/>
      <c r="N59" s="35"/>
      <c r="O59" s="60"/>
      <c r="P59" s="60"/>
      <c r="Q59" s="60"/>
      <c r="R59" s="60"/>
      <c r="S59" s="60"/>
      <c r="T59" s="60"/>
    </row>
    <row r="60" spans="2:20" ht="16" thickBot="1" x14ac:dyDescent="0.25">
      <c r="B60" s="63"/>
      <c r="C60" s="160" t="s">
        <v>69</v>
      </c>
      <c r="D60" s="166"/>
      <c r="E60" s="172">
        <f t="shared" si="0"/>
        <v>0</v>
      </c>
      <c r="F60" s="173"/>
      <c r="G60" s="165"/>
      <c r="H60" s="338"/>
      <c r="I60" s="35"/>
      <c r="J60" s="35"/>
      <c r="K60" s="35"/>
      <c r="L60" s="213"/>
      <c r="M60" s="213"/>
      <c r="N60" s="35"/>
      <c r="O60" s="60"/>
      <c r="P60" s="60"/>
      <c r="Q60" s="60"/>
      <c r="R60" s="60"/>
      <c r="S60" s="60"/>
      <c r="T60" s="60"/>
    </row>
    <row r="61" spans="2:20" ht="16" thickBot="1" x14ac:dyDescent="0.25">
      <c r="B61" s="63"/>
      <c r="C61" s="161" t="s">
        <v>70</v>
      </c>
      <c r="D61" s="166"/>
      <c r="E61" s="172">
        <f t="shared" si="0"/>
        <v>0</v>
      </c>
      <c r="F61" s="173"/>
      <c r="G61" s="165"/>
      <c r="H61" s="338"/>
      <c r="I61" s="35"/>
      <c r="J61"/>
      <c r="K61"/>
      <c r="L61" s="293"/>
      <c r="M61" s="293"/>
      <c r="N61" s="35"/>
      <c r="O61" s="60"/>
      <c r="P61" s="60"/>
      <c r="Q61" s="60"/>
      <c r="R61" s="60"/>
      <c r="S61" s="60"/>
      <c r="T61" s="60"/>
    </row>
    <row r="62" spans="2:20" ht="16" thickBot="1" x14ac:dyDescent="0.25">
      <c r="B62" s="63"/>
      <c r="C62" s="160" t="s">
        <v>71</v>
      </c>
      <c r="D62" s="166"/>
      <c r="E62" s="172">
        <f t="shared" si="0"/>
        <v>0</v>
      </c>
      <c r="F62" s="173"/>
      <c r="G62" s="165"/>
      <c r="H62" s="338"/>
      <c r="I62" s="35"/>
      <c r="J62"/>
      <c r="K62"/>
      <c r="L62" s="294"/>
      <c r="M62" s="294"/>
      <c r="N62" s="35"/>
      <c r="O62" s="60"/>
      <c r="P62" s="60"/>
      <c r="Q62" s="60"/>
      <c r="R62" s="60"/>
      <c r="S62" s="60"/>
      <c r="T62" s="60"/>
    </row>
    <row r="63" spans="2:20" ht="16" thickBot="1" x14ac:dyDescent="0.25">
      <c r="B63" s="63"/>
      <c r="C63" s="160" t="s">
        <v>72</v>
      </c>
      <c r="D63" s="167"/>
      <c r="E63" s="172">
        <f t="shared" si="0"/>
        <v>0</v>
      </c>
      <c r="F63" s="174"/>
      <c r="G63" s="168"/>
      <c r="H63" s="339"/>
      <c r="I63" s="35"/>
      <c r="J63" s="35"/>
      <c r="K63" s="35"/>
      <c r="L63" s="213"/>
      <c r="M63" s="213"/>
      <c r="N63" s="35"/>
      <c r="O63" s="60"/>
      <c r="P63" s="60"/>
      <c r="Q63" s="60"/>
      <c r="R63" s="60"/>
      <c r="S63" s="60"/>
      <c r="T63" s="60"/>
    </row>
    <row r="64" spans="2:20" ht="16" thickBot="1" x14ac:dyDescent="0.25">
      <c r="B64" s="63"/>
      <c r="C64" s="160" t="s">
        <v>73</v>
      </c>
      <c r="D64" s="166"/>
      <c r="E64" s="404">
        <f>((D64*$G$52)*504.5)/1000</f>
        <v>0</v>
      </c>
      <c r="F64" s="173"/>
      <c r="G64" s="165"/>
      <c r="H64" s="338"/>
      <c r="I64" s="2"/>
      <c r="J64" s="63"/>
      <c r="K64" s="63"/>
      <c r="L64" s="296"/>
      <c r="M64" s="296"/>
      <c r="N64" s="2"/>
    </row>
    <row r="65" spans="2:14" ht="16" thickBot="1" x14ac:dyDescent="0.25">
      <c r="B65" s="63"/>
      <c r="C65" s="160" t="s">
        <v>74</v>
      </c>
      <c r="D65" s="166"/>
      <c r="E65" s="172">
        <f t="shared" si="0"/>
        <v>0</v>
      </c>
      <c r="F65" s="173"/>
      <c r="G65" s="165"/>
      <c r="H65" s="338"/>
      <c r="I65" s="2"/>
      <c r="J65" s="63"/>
      <c r="K65" s="63"/>
      <c r="L65" s="236"/>
      <c r="M65" s="236"/>
      <c r="N65" s="2"/>
    </row>
    <row r="66" spans="2:14" ht="16" thickBot="1" x14ac:dyDescent="0.25">
      <c r="B66" s="63"/>
      <c r="C66" s="160" t="s">
        <v>75</v>
      </c>
      <c r="D66" s="166"/>
      <c r="E66" s="172">
        <f t="shared" si="0"/>
        <v>0</v>
      </c>
      <c r="F66" s="173"/>
      <c r="G66" s="165"/>
      <c r="H66" s="338"/>
      <c r="I66" s="2"/>
      <c r="J66" s="2"/>
      <c r="K66" s="2"/>
      <c r="L66" s="2"/>
      <c r="M66" s="2"/>
      <c r="N66" s="2"/>
    </row>
    <row r="67" spans="2:14" ht="16" thickBot="1" x14ac:dyDescent="0.25">
      <c r="B67" s="63"/>
      <c r="C67" s="158" t="s">
        <v>104</v>
      </c>
      <c r="D67" s="162">
        <f>SUM(D55:D66)</f>
        <v>0</v>
      </c>
      <c r="E67" s="162">
        <f>SUM(E55:E66)</f>
        <v>0</v>
      </c>
      <c r="F67" s="169">
        <f>SUM(F55:F66)</f>
        <v>0</v>
      </c>
      <c r="G67" s="163">
        <f>SUM(G55:G66)</f>
        <v>0</v>
      </c>
      <c r="H67" s="354"/>
      <c r="I67" s="2"/>
      <c r="J67" s="2"/>
      <c r="K67" s="2"/>
      <c r="L67" s="2"/>
      <c r="M67" s="2"/>
      <c r="N67" s="2"/>
    </row>
    <row r="68" spans="2:14" x14ac:dyDescent="0.2">
      <c r="B68" s="63"/>
      <c r="C68" s="448"/>
      <c r="D68" s="448"/>
      <c r="E68" s="448"/>
      <c r="F68" s="35"/>
      <c r="G68" s="2"/>
      <c r="H68" s="2"/>
      <c r="I68" s="2"/>
      <c r="J68" s="2"/>
      <c r="K68" s="2"/>
      <c r="L68" s="2"/>
      <c r="M68" s="2"/>
      <c r="N68" s="2"/>
    </row>
    <row r="69" spans="2:14" x14ac:dyDescent="0.2">
      <c r="B69" s="63"/>
      <c r="C69" s="403"/>
      <c r="D69" s="448"/>
      <c r="E69" s="448"/>
      <c r="F69" s="448"/>
      <c r="G69" s="2"/>
      <c r="H69" s="2"/>
      <c r="I69" s="2"/>
      <c r="J69" s="2"/>
      <c r="K69" s="2"/>
      <c r="L69" s="2"/>
      <c r="M69" s="2"/>
      <c r="N69" s="2"/>
    </row>
    <row r="70" spans="2:14" x14ac:dyDescent="0.2">
      <c r="B70" s="63"/>
      <c r="C70" s="440" t="s">
        <v>221</v>
      </c>
      <c r="D70" s="440"/>
      <c r="E70" s="395"/>
      <c r="F70" s="398"/>
      <c r="G70" s="2"/>
      <c r="H70" s="2"/>
      <c r="I70" s="2"/>
      <c r="J70" s="2"/>
      <c r="K70" s="2"/>
      <c r="L70" s="2"/>
      <c r="M70" s="2"/>
      <c r="N70" s="2"/>
    </row>
    <row r="71" spans="2:14" ht="16" thickBot="1" x14ac:dyDescent="0.25">
      <c r="B71" s="63"/>
      <c r="C71" s="210" t="s">
        <v>222</v>
      </c>
      <c r="D71" s="210" t="s">
        <v>223</v>
      </c>
      <c r="E71" s="395"/>
      <c r="F71" s="398"/>
      <c r="G71" s="2"/>
      <c r="H71" s="2"/>
      <c r="I71" s="2"/>
      <c r="J71" s="2"/>
      <c r="K71" s="2"/>
      <c r="L71" s="2"/>
      <c r="M71" s="2"/>
      <c r="N71" s="2"/>
    </row>
    <row r="72" spans="2:14" x14ac:dyDescent="0.2">
      <c r="B72" s="63"/>
      <c r="C72" s="203"/>
      <c r="D72" s="201">
        <f>C72/1000</f>
        <v>0</v>
      </c>
      <c r="E72" s="395"/>
      <c r="F72" s="398"/>
      <c r="G72" s="2"/>
      <c r="H72" s="2"/>
      <c r="I72" s="2"/>
      <c r="J72" s="2"/>
      <c r="K72" s="2"/>
      <c r="L72" s="2"/>
      <c r="M72" s="2"/>
      <c r="N72" s="2"/>
    </row>
    <row r="73" spans="2:14" x14ac:dyDescent="0.2">
      <c r="B73" s="63"/>
      <c r="C73" s="398"/>
      <c r="D73" s="398"/>
      <c r="E73" s="395"/>
      <c r="F73" s="398"/>
      <c r="G73" s="2"/>
      <c r="H73" s="2"/>
      <c r="I73" s="2"/>
      <c r="J73" s="2"/>
      <c r="K73" s="2"/>
      <c r="L73" s="2"/>
      <c r="M73" s="2"/>
      <c r="N73" s="2"/>
    </row>
    <row r="74" spans="2:14" ht="16" thickBot="1" x14ac:dyDescent="0.25">
      <c r="B74" s="63"/>
      <c r="C74" s="210" t="s">
        <v>224</v>
      </c>
      <c r="D74" s="210" t="s">
        <v>223</v>
      </c>
      <c r="E74" s="395"/>
      <c r="F74" s="398"/>
      <c r="G74" s="2"/>
      <c r="H74" s="2"/>
      <c r="I74" s="2"/>
      <c r="J74" s="2"/>
      <c r="K74" s="2"/>
      <c r="L74" s="2"/>
      <c r="M74" s="2"/>
      <c r="N74" s="2"/>
    </row>
    <row r="75" spans="2:14" x14ac:dyDescent="0.2">
      <c r="B75" s="63"/>
      <c r="C75" s="203"/>
      <c r="D75" s="202">
        <f>C75*0.764555</f>
        <v>0</v>
      </c>
      <c r="E75" s="395"/>
      <c r="F75" s="398"/>
      <c r="G75" s="2"/>
      <c r="H75" s="2"/>
      <c r="I75" s="2"/>
      <c r="J75" s="2"/>
      <c r="K75" s="2"/>
      <c r="L75" s="2"/>
      <c r="M75" s="2"/>
      <c r="N75" s="2"/>
    </row>
    <row r="76" spans="2:14" x14ac:dyDescent="0.2">
      <c r="B76" s="63"/>
      <c r="C76" s="395"/>
      <c r="D76" s="395"/>
      <c r="E76" s="395"/>
      <c r="F76" s="398"/>
      <c r="G76" s="2"/>
      <c r="H76" s="2"/>
      <c r="I76" s="2"/>
      <c r="J76" s="2"/>
      <c r="K76" s="2"/>
      <c r="L76" s="2"/>
      <c r="M76" s="2"/>
      <c r="N76" s="2"/>
    </row>
    <row r="77" spans="2:14" x14ac:dyDescent="0.2">
      <c r="B77" s="63"/>
      <c r="C77" s="395"/>
      <c r="D77" s="395"/>
      <c r="E77" s="395"/>
      <c r="F77" s="398"/>
      <c r="G77" s="2"/>
      <c r="H77" s="2"/>
      <c r="I77" s="2"/>
      <c r="J77" s="2"/>
      <c r="K77" s="2"/>
      <c r="L77" s="2"/>
      <c r="M77" s="2"/>
      <c r="N77" s="2"/>
    </row>
    <row r="78" spans="2:14" ht="29" customHeight="1" x14ac:dyDescent="0.2">
      <c r="B78" s="63"/>
      <c r="C78" s="450" t="s">
        <v>217</v>
      </c>
      <c r="D78" s="450"/>
      <c r="E78" s="450"/>
      <c r="F78" s="450"/>
      <c r="G78" s="450"/>
      <c r="H78" s="199"/>
      <c r="I78" s="63"/>
      <c r="J78" s="213"/>
      <c r="K78" s="213"/>
      <c r="L78" s="213"/>
      <c r="M78" s="213"/>
      <c r="N78" s="213"/>
    </row>
    <row r="79" spans="2:14" ht="7" customHeight="1" x14ac:dyDescent="0.2">
      <c r="B79" s="63"/>
      <c r="C79" s="27"/>
      <c r="D79" s="27"/>
      <c r="E79" s="50"/>
      <c r="F79" s="50"/>
      <c r="G79" s="175"/>
      <c r="H79" s="199"/>
      <c r="I79" s="213"/>
      <c r="J79" s="213"/>
      <c r="K79" s="213"/>
      <c r="L79" s="213"/>
      <c r="M79" s="213"/>
      <c r="N79" s="213"/>
    </row>
    <row r="80" spans="2:14" ht="19" x14ac:dyDescent="0.2">
      <c r="B80" s="63"/>
      <c r="C80" s="451" t="s">
        <v>108</v>
      </c>
      <c r="D80" s="451"/>
      <c r="E80" s="451"/>
      <c r="F80" s="451"/>
      <c r="G80" s="371">
        <f>SUM(D72+D75)</f>
        <v>0</v>
      </c>
      <c r="H80" s="199"/>
      <c r="I80" s="213"/>
      <c r="J80" s="213"/>
      <c r="K80" s="213"/>
      <c r="L80" s="213"/>
      <c r="M80" s="213"/>
      <c r="N80" s="213"/>
    </row>
    <row r="81" spans="2:14" ht="7" customHeight="1" thickBot="1" x14ac:dyDescent="0.25">
      <c r="B81" s="63"/>
      <c r="C81" s="27"/>
      <c r="D81" s="27"/>
      <c r="E81" s="50"/>
      <c r="F81" s="50"/>
      <c r="G81" s="213"/>
      <c r="H81" s="199"/>
      <c r="I81" s="213"/>
      <c r="J81" s="213"/>
      <c r="K81" s="213"/>
      <c r="L81" s="213"/>
      <c r="M81" s="213"/>
      <c r="N81" s="213"/>
    </row>
    <row r="82" spans="2:14" ht="51" customHeight="1" thickBot="1" x14ac:dyDescent="0.25">
      <c r="B82" s="63"/>
      <c r="C82" s="170" t="s">
        <v>250</v>
      </c>
      <c r="D82" s="159" t="s">
        <v>106</v>
      </c>
      <c r="E82" s="159" t="s">
        <v>107</v>
      </c>
      <c r="F82" s="194" t="s">
        <v>219</v>
      </c>
      <c r="G82" s="193" t="s">
        <v>220</v>
      </c>
      <c r="H82" s="200" t="s">
        <v>218</v>
      </c>
      <c r="I82" s="213"/>
      <c r="J82" s="503"/>
      <c r="K82" s="503"/>
      <c r="L82" s="287"/>
      <c r="M82" s="287"/>
      <c r="N82" s="213"/>
    </row>
    <row r="83" spans="2:14" ht="16" thickBot="1" x14ac:dyDescent="0.25">
      <c r="B83" s="63"/>
      <c r="C83" s="160" t="s">
        <v>203</v>
      </c>
      <c r="D83" s="164"/>
      <c r="E83" s="406">
        <f>((D83*$G$80)*504.5)/1000</f>
        <v>0</v>
      </c>
      <c r="F83" s="173"/>
      <c r="G83" s="165"/>
      <c r="H83" s="338"/>
      <c r="I83" s="213"/>
      <c r="J83" s="293"/>
      <c r="K83" s="293"/>
      <c r="L83" s="293"/>
      <c r="M83" s="293"/>
      <c r="N83" s="213"/>
    </row>
    <row r="84" spans="2:14" ht="16" thickBot="1" x14ac:dyDescent="0.25">
      <c r="B84" s="63"/>
      <c r="C84" s="160" t="s">
        <v>204</v>
      </c>
      <c r="D84" s="166"/>
      <c r="E84" s="406">
        <f t="shared" ref="E84:E95" si="1">((D84*$G$80)*504.5)/1000</f>
        <v>0</v>
      </c>
      <c r="F84" s="173"/>
      <c r="G84" s="165"/>
      <c r="H84" s="338"/>
      <c r="I84" s="213"/>
      <c r="J84" s="313"/>
      <c r="K84" s="294"/>
      <c r="L84" s="294"/>
      <c r="M84" s="294"/>
      <c r="N84" s="213"/>
    </row>
    <row r="85" spans="2:14" ht="16" thickBot="1" x14ac:dyDescent="0.25">
      <c r="B85" s="63"/>
      <c r="C85" s="160" t="s">
        <v>205</v>
      </c>
      <c r="D85" s="166"/>
      <c r="E85" s="406">
        <f t="shared" si="1"/>
        <v>0</v>
      </c>
      <c r="F85" s="173"/>
      <c r="G85" s="165"/>
      <c r="H85" s="338"/>
      <c r="I85" s="213"/>
      <c r="J85" s="308"/>
      <c r="K85" s="213"/>
      <c r="L85" s="213"/>
      <c r="M85" s="213"/>
      <c r="N85" s="213"/>
    </row>
    <row r="86" spans="2:14" ht="16" thickBot="1" x14ac:dyDescent="0.25">
      <c r="B86" s="63"/>
      <c r="C86" s="160" t="s">
        <v>206</v>
      </c>
      <c r="D86" s="166"/>
      <c r="E86" s="406">
        <f t="shared" si="1"/>
        <v>0</v>
      </c>
      <c r="F86" s="173"/>
      <c r="G86" s="165"/>
      <c r="H86" s="338"/>
      <c r="I86" s="213"/>
      <c r="J86" s="293"/>
      <c r="K86" s="293"/>
      <c r="L86" s="293"/>
      <c r="M86" s="293"/>
      <c r="N86" s="213"/>
    </row>
    <row r="87" spans="2:14" ht="16" thickBot="1" x14ac:dyDescent="0.25">
      <c r="B87" s="63"/>
      <c r="C87" s="160" t="s">
        <v>207</v>
      </c>
      <c r="D87" s="166"/>
      <c r="E87" s="406">
        <f t="shared" si="1"/>
        <v>0</v>
      </c>
      <c r="F87" s="173"/>
      <c r="G87" s="165"/>
      <c r="H87" s="338"/>
      <c r="I87" s="185"/>
      <c r="J87" s="313"/>
      <c r="K87" s="295"/>
      <c r="L87" s="295"/>
      <c r="M87" s="295"/>
      <c r="N87" s="213"/>
    </row>
    <row r="88" spans="2:14" ht="16" thickBot="1" x14ac:dyDescent="0.25">
      <c r="B88" s="63"/>
      <c r="C88" s="160" t="s">
        <v>208</v>
      </c>
      <c r="D88" s="166"/>
      <c r="E88" s="406">
        <f t="shared" si="1"/>
        <v>0</v>
      </c>
      <c r="F88" s="173"/>
      <c r="G88" s="165"/>
      <c r="H88" s="338"/>
      <c r="I88" s="213"/>
      <c r="J88" s="213"/>
      <c r="K88" s="213"/>
      <c r="L88" s="213"/>
      <c r="M88" s="213"/>
      <c r="N88" s="213"/>
    </row>
    <row r="89" spans="2:14" ht="16" thickBot="1" x14ac:dyDescent="0.25">
      <c r="B89" s="63"/>
      <c r="C89" s="160" t="s">
        <v>209</v>
      </c>
      <c r="D89" s="166"/>
      <c r="E89" s="406">
        <f t="shared" si="1"/>
        <v>0</v>
      </c>
      <c r="F89" s="173"/>
      <c r="G89" s="165"/>
      <c r="H89" s="338"/>
      <c r="I89" s="213"/>
      <c r="J89" s="18"/>
      <c r="K89" s="18"/>
      <c r="L89" s="293"/>
      <c r="M89" s="293"/>
      <c r="N89" s="213"/>
    </row>
    <row r="90" spans="2:14" ht="16" thickBot="1" x14ac:dyDescent="0.25">
      <c r="B90" s="63"/>
      <c r="C90" s="160" t="s">
        <v>210</v>
      </c>
      <c r="D90" s="166"/>
      <c r="E90" s="406">
        <f t="shared" si="1"/>
        <v>0</v>
      </c>
      <c r="F90" s="173"/>
      <c r="G90" s="165"/>
      <c r="H90" s="338"/>
      <c r="I90" s="213"/>
      <c r="J90" s="18"/>
      <c r="K90" s="18"/>
      <c r="L90" s="294"/>
      <c r="M90" s="294"/>
      <c r="N90" s="213"/>
    </row>
    <row r="91" spans="2:14" ht="16" thickBot="1" x14ac:dyDescent="0.25">
      <c r="B91" s="63"/>
      <c r="C91" s="160" t="s">
        <v>211</v>
      </c>
      <c r="D91" s="167"/>
      <c r="E91" s="406">
        <f t="shared" si="1"/>
        <v>0</v>
      </c>
      <c r="F91" s="174"/>
      <c r="G91" s="168"/>
      <c r="H91" s="339"/>
      <c r="I91" s="213"/>
      <c r="J91" s="213"/>
      <c r="K91" s="213"/>
      <c r="L91" s="213"/>
      <c r="M91" s="213"/>
      <c r="N91" s="213"/>
    </row>
    <row r="92" spans="2:14" ht="16" thickBot="1" x14ac:dyDescent="0.25">
      <c r="B92" s="63"/>
      <c r="C92" s="160" t="s">
        <v>212</v>
      </c>
      <c r="D92" s="166"/>
      <c r="E92" s="406">
        <f t="shared" si="1"/>
        <v>0</v>
      </c>
      <c r="F92" s="173"/>
      <c r="G92" s="165"/>
      <c r="H92" s="338"/>
      <c r="I92" s="2"/>
      <c r="J92" s="501"/>
      <c r="K92" s="501"/>
      <c r="L92" s="296"/>
      <c r="M92" s="296"/>
      <c r="N92" s="2"/>
    </row>
    <row r="93" spans="2:14" ht="16" thickBot="1" x14ac:dyDescent="0.25">
      <c r="B93" s="63"/>
      <c r="C93" s="160" t="s">
        <v>213</v>
      </c>
      <c r="D93" s="166"/>
      <c r="E93" s="406">
        <f t="shared" si="1"/>
        <v>0</v>
      </c>
      <c r="F93" s="173"/>
      <c r="G93" s="165"/>
      <c r="H93" s="338"/>
      <c r="I93" s="2"/>
      <c r="J93" s="502"/>
      <c r="K93" s="502"/>
      <c r="L93" s="236"/>
      <c r="M93" s="236"/>
      <c r="N93" s="2"/>
    </row>
    <row r="94" spans="2:14" ht="16" thickBot="1" x14ac:dyDescent="0.25">
      <c r="B94" s="63"/>
      <c r="C94" s="160" t="s">
        <v>214</v>
      </c>
      <c r="D94" s="166"/>
      <c r="E94" s="406">
        <f t="shared" si="1"/>
        <v>0</v>
      </c>
      <c r="F94" s="173"/>
      <c r="G94" s="165"/>
      <c r="H94" s="338"/>
      <c r="I94" s="2"/>
      <c r="J94" s="236"/>
      <c r="K94" s="236"/>
      <c r="L94" s="236"/>
      <c r="M94" s="236"/>
      <c r="N94" s="2"/>
    </row>
    <row r="95" spans="2:14" ht="16" thickBot="1" x14ac:dyDescent="0.25">
      <c r="B95" s="63"/>
      <c r="C95" s="160" t="s">
        <v>215</v>
      </c>
      <c r="D95" s="166"/>
      <c r="E95" s="406">
        <f t="shared" si="1"/>
        <v>0</v>
      </c>
      <c r="F95" s="173"/>
      <c r="G95" s="165"/>
      <c r="H95" s="338"/>
      <c r="I95" s="2"/>
      <c r="J95" s="2"/>
      <c r="K95" s="2"/>
      <c r="L95" s="2"/>
      <c r="M95" s="2"/>
      <c r="N95" s="2"/>
    </row>
    <row r="96" spans="2:14" ht="16" thickBot="1" x14ac:dyDescent="0.25">
      <c r="B96" s="63"/>
      <c r="C96" s="158" t="s">
        <v>104</v>
      </c>
      <c r="D96" s="162">
        <f>SUM(D83:D95)</f>
        <v>0</v>
      </c>
      <c r="E96" s="405">
        <f>SUM(E83:E95)</f>
        <v>0</v>
      </c>
      <c r="F96" s="169">
        <f>SUM(F83:F95)</f>
        <v>0</v>
      </c>
      <c r="G96" s="163">
        <f>SUM(G83:G95)</f>
        <v>0</v>
      </c>
      <c r="H96" s="354"/>
      <c r="I96" s="2"/>
      <c r="J96" s="2"/>
      <c r="K96" s="2"/>
      <c r="L96" s="2"/>
      <c r="M96" s="2"/>
      <c r="N96" s="2"/>
    </row>
    <row r="97" spans="2:14" x14ac:dyDescent="0.2">
      <c r="B97" s="63"/>
      <c r="C97" s="448"/>
      <c r="D97" s="448"/>
      <c r="E97" s="448"/>
      <c r="F97" s="213"/>
      <c r="G97" s="2"/>
      <c r="H97" s="2"/>
      <c r="I97" s="2"/>
      <c r="J97" s="2"/>
      <c r="K97" s="2"/>
      <c r="L97" s="2"/>
      <c r="M97" s="2"/>
      <c r="N97" s="2"/>
    </row>
  </sheetData>
  <sheetProtection algorithmName="SHA-512" hashValue="Ff8unvO7s6Xr8RM0FyMfErzRW1EB9De7cbs/ns9U6r4d3Hytdca/wexbGmBXhKQOi+VsUzEepAcpadEVa2pqSQ==" saltValue="K4mciSqzp0zatM4rGFNbkw==" spinCount="100000" sheet="1" formatCells="0" formatColumns="0" formatRows="0" insertColumns="0" insertRows="0" insertHyperlinks="0" deleteColumns="0" deleteRows="0" sort="0" autoFilter="0" pivotTables="0"/>
  <mergeCells count="29">
    <mergeCell ref="J92:K92"/>
    <mergeCell ref="J93:K93"/>
    <mergeCell ref="C97:E97"/>
    <mergeCell ref="C21:G21"/>
    <mergeCell ref="I21:M21"/>
    <mergeCell ref="C78:G78"/>
    <mergeCell ref="C80:F80"/>
    <mergeCell ref="J82:K82"/>
    <mergeCell ref="C52:F52"/>
    <mergeCell ref="C68:E68"/>
    <mergeCell ref="F43:G43"/>
    <mergeCell ref="F44:G44"/>
    <mergeCell ref="C41:M41"/>
    <mergeCell ref="C42:M42"/>
    <mergeCell ref="C70:D70"/>
    <mergeCell ref="D69:F69"/>
    <mergeCell ref="C16:E16"/>
    <mergeCell ref="F16:K16"/>
    <mergeCell ref="C36:E36"/>
    <mergeCell ref="C50:G50"/>
    <mergeCell ref="C43:D43"/>
    <mergeCell ref="C18:L18"/>
    <mergeCell ref="C19:L19"/>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dimension ref="A1:U96"/>
  <sheetViews>
    <sheetView showGridLines="0" workbookViewId="0">
      <selection activeCell="A75" sqref="A75"/>
    </sheetView>
  </sheetViews>
  <sheetFormatPr baseColWidth="10" defaultRowHeight="13" x14ac:dyDescent="0.15"/>
  <cols>
    <col min="1" max="1" width="17.33203125" customWidth="1"/>
    <col min="2" max="2" width="21.5" customWidth="1"/>
    <col min="8" max="8" width="22" customWidth="1"/>
  </cols>
  <sheetData>
    <row r="1" spans="1:8" ht="42" customHeight="1" x14ac:dyDescent="0.15">
      <c r="A1" s="412" t="s">
        <v>57</v>
      </c>
      <c r="B1" s="412"/>
    </row>
    <row r="4" spans="1:8" s="28" customFormat="1" ht="27" customHeight="1" x14ac:dyDescent="0.2">
      <c r="A4" s="410" t="s">
        <v>58</v>
      </c>
      <c r="B4" s="410"/>
    </row>
    <row r="5" spans="1:8" s="30" customFormat="1" ht="377" customHeight="1" x14ac:dyDescent="0.2">
      <c r="A5" s="413" t="s">
        <v>63</v>
      </c>
      <c r="B5" s="413"/>
      <c r="C5" s="413"/>
      <c r="D5" s="413"/>
      <c r="E5" s="413"/>
      <c r="F5" s="413"/>
      <c r="G5" s="413"/>
    </row>
    <row r="6" spans="1:8" s="28" customFormat="1" ht="27" customHeight="1" x14ac:dyDescent="0.2">
      <c r="A6" s="410" t="s">
        <v>60</v>
      </c>
      <c r="B6" s="410"/>
    </row>
    <row r="7" spans="1:8" s="28" customFormat="1" ht="238" customHeight="1" x14ac:dyDescent="0.2">
      <c r="A7" s="413" t="s">
        <v>83</v>
      </c>
      <c r="B7" s="413"/>
      <c r="C7" s="413"/>
      <c r="D7" s="413"/>
      <c r="E7" s="413"/>
      <c r="F7" s="413"/>
      <c r="G7" s="413"/>
      <c r="H7" s="31"/>
    </row>
    <row r="8" spans="1:8" s="28" customFormat="1" ht="32" customHeight="1" x14ac:dyDescent="0.2">
      <c r="A8" s="410" t="s">
        <v>76</v>
      </c>
      <c r="B8" s="410"/>
      <c r="C8" s="32"/>
      <c r="D8" s="32"/>
      <c r="E8" s="32"/>
      <c r="F8" s="32"/>
      <c r="G8" s="32"/>
      <c r="H8" s="31"/>
    </row>
    <row r="9" spans="1:8" s="39" customFormat="1" ht="16" customHeight="1" x14ac:dyDescent="0.2">
      <c r="A9" s="36"/>
      <c r="B9" s="47" t="s">
        <v>80</v>
      </c>
      <c r="C9" s="48"/>
      <c r="D9" s="48"/>
      <c r="E9" s="37"/>
      <c r="F9" s="37"/>
      <c r="G9" s="37"/>
      <c r="H9" s="38"/>
    </row>
    <row r="10" spans="1:8" s="39" customFormat="1" ht="47" customHeight="1" x14ac:dyDescent="0.2">
      <c r="A10" s="415" t="s">
        <v>89</v>
      </c>
      <c r="B10" s="415"/>
      <c r="C10" s="415"/>
      <c r="D10" s="415"/>
      <c r="E10" s="415"/>
      <c r="F10" s="415"/>
      <c r="G10" s="415"/>
      <c r="H10" s="38"/>
    </row>
    <row r="11" spans="1:8" s="39" customFormat="1" ht="16" customHeight="1" x14ac:dyDescent="0.2">
      <c r="A11" s="36"/>
      <c r="B11" s="47" t="s">
        <v>81</v>
      </c>
      <c r="C11" s="48"/>
      <c r="D11" s="37"/>
      <c r="E11" s="37"/>
      <c r="F11" s="37"/>
      <c r="G11" s="37"/>
      <c r="H11" s="38"/>
    </row>
    <row r="12" spans="1:8" s="39" customFormat="1" ht="35" customHeight="1" x14ac:dyDescent="0.2">
      <c r="A12" s="415" t="s">
        <v>90</v>
      </c>
      <c r="B12" s="416"/>
      <c r="C12" s="416"/>
      <c r="D12" s="416"/>
      <c r="E12" s="416"/>
      <c r="F12" s="416"/>
      <c r="G12" s="416"/>
      <c r="H12" s="38"/>
    </row>
    <row r="13" spans="1:8" s="39" customFormat="1" ht="16" customHeight="1" x14ac:dyDescent="0.2">
      <c r="A13" s="36"/>
      <c r="B13" s="47" t="s">
        <v>82</v>
      </c>
      <c r="C13" s="48"/>
      <c r="D13" s="37"/>
      <c r="E13" s="37"/>
      <c r="F13" s="37"/>
      <c r="G13" s="37"/>
      <c r="H13" s="38"/>
    </row>
    <row r="14" spans="1:8" s="39" customFormat="1" ht="16" customHeight="1" thickBot="1" x14ac:dyDescent="0.25">
      <c r="A14" s="36"/>
      <c r="B14" s="36"/>
      <c r="C14" s="37"/>
      <c r="D14" s="37"/>
      <c r="E14" s="37"/>
      <c r="F14" s="37"/>
      <c r="G14" s="37"/>
      <c r="H14" s="38"/>
    </row>
    <row r="15" spans="1:8" s="28" customFormat="1" ht="19" customHeight="1" thickBot="1" x14ac:dyDescent="0.25">
      <c r="A15" s="411" t="s">
        <v>54</v>
      </c>
      <c r="B15" s="411"/>
      <c r="C15" s="2"/>
      <c r="D15" s="2"/>
      <c r="E15" s="2"/>
      <c r="F15" s="2"/>
      <c r="G15" s="246"/>
      <c r="H15" s="31"/>
    </row>
    <row r="16" spans="1:8" s="28" customFormat="1" ht="65" customHeight="1" x14ac:dyDescent="0.2">
      <c r="A16" s="24"/>
      <c r="B16" s="21"/>
      <c r="C16" s="21"/>
      <c r="D16" s="21"/>
      <c r="E16" s="21"/>
      <c r="F16" s="21"/>
      <c r="G16" s="21"/>
      <c r="H16" s="41" t="s">
        <v>79</v>
      </c>
    </row>
    <row r="17" spans="1:8" s="28" customFormat="1" ht="124" customHeight="1" x14ac:dyDescent="0.2">
      <c r="A17" s="21"/>
      <c r="B17" s="21"/>
      <c r="C17" s="21"/>
      <c r="D17" s="21"/>
      <c r="E17" s="21"/>
      <c r="F17" s="21"/>
      <c r="G17" s="21"/>
    </row>
    <row r="18" spans="1:8" s="28" customFormat="1" ht="28" customHeight="1" x14ac:dyDescent="0.2">
      <c r="A18" s="21"/>
      <c r="B18" s="21"/>
      <c r="C18" s="21"/>
      <c r="D18" s="21"/>
      <c r="E18" s="21"/>
      <c r="F18" s="21"/>
      <c r="G18" s="21"/>
    </row>
    <row r="19" spans="1:8" s="28" customFormat="1" ht="25" customHeight="1" x14ac:dyDescent="0.2">
      <c r="A19" s="21"/>
      <c r="B19" s="21"/>
      <c r="C19" s="21"/>
      <c r="D19" s="21"/>
      <c r="E19" s="21"/>
      <c r="F19" s="21"/>
      <c r="G19" s="21"/>
    </row>
    <row r="20" spans="1:8" s="28" customFormat="1" ht="80" customHeight="1" x14ac:dyDescent="0.2">
      <c r="A20" s="21"/>
      <c r="B20" s="21"/>
      <c r="C20" s="21"/>
      <c r="D20" s="21"/>
      <c r="E20" s="21"/>
      <c r="F20" s="21"/>
      <c r="G20" s="21"/>
    </row>
    <row r="21" spans="1:8" s="30" customFormat="1" ht="120" customHeight="1" x14ac:dyDescent="0.2">
      <c r="A21" s="417" t="s">
        <v>86</v>
      </c>
      <c r="B21" s="418"/>
      <c r="C21" s="418"/>
      <c r="D21" s="418"/>
      <c r="E21" s="418"/>
      <c r="F21" s="418"/>
      <c r="G21" s="418"/>
    </row>
    <row r="22" spans="1:8" s="28" customFormat="1" ht="27" customHeight="1" x14ac:dyDescent="0.2">
      <c r="A22" s="411" t="s">
        <v>87</v>
      </c>
      <c r="B22" s="411"/>
      <c r="C22" s="411"/>
      <c r="D22" s="2"/>
      <c r="E22" s="2"/>
      <c r="F22" s="2"/>
      <c r="G22" s="2"/>
      <c r="H22" s="31"/>
    </row>
    <row r="23" spans="1:8" s="30" customFormat="1" ht="19" customHeight="1" x14ac:dyDescent="0.2">
      <c r="A23" s="22"/>
      <c r="B23" s="22"/>
      <c r="C23" s="22"/>
      <c r="D23" s="22"/>
      <c r="E23" s="22"/>
      <c r="F23" s="22"/>
      <c r="G23" s="22"/>
      <c r="H23" s="31"/>
    </row>
    <row r="24" spans="1:8" s="28" customFormat="1" ht="29" customHeight="1" x14ac:dyDescent="0.2">
      <c r="A24" s="22"/>
      <c r="B24" s="22"/>
      <c r="C24" s="22"/>
      <c r="D24" s="22"/>
      <c r="E24" s="22"/>
      <c r="F24" s="22"/>
      <c r="G24" s="22"/>
    </row>
    <row r="25" spans="1:8" ht="15" x14ac:dyDescent="0.2">
      <c r="A25" s="22"/>
      <c r="B25" s="22"/>
      <c r="C25" s="22"/>
      <c r="D25" s="22"/>
      <c r="E25" s="22"/>
      <c r="F25" s="22"/>
      <c r="G25" s="22"/>
    </row>
    <row r="26" spans="1:8" ht="15" x14ac:dyDescent="0.2">
      <c r="A26" s="22"/>
      <c r="B26" s="22"/>
      <c r="C26" s="22"/>
      <c r="D26" s="22"/>
      <c r="E26" s="22"/>
      <c r="F26" s="22"/>
      <c r="G26" s="22"/>
    </row>
    <row r="27" spans="1:8" ht="15" x14ac:dyDescent="0.2">
      <c r="A27" s="22"/>
      <c r="B27" s="22"/>
      <c r="C27" s="22"/>
      <c r="D27" s="22"/>
      <c r="E27" s="22"/>
      <c r="F27" s="22"/>
      <c r="G27" s="22"/>
    </row>
    <row r="28" spans="1:8" ht="15" x14ac:dyDescent="0.2">
      <c r="A28" s="22"/>
      <c r="B28" s="22"/>
      <c r="C28" s="22"/>
      <c r="D28" s="22"/>
      <c r="E28" s="22"/>
      <c r="F28" s="22"/>
      <c r="G28" s="22"/>
    </row>
    <row r="29" spans="1:8" ht="15" x14ac:dyDescent="0.2">
      <c r="A29" s="22"/>
      <c r="B29" s="22"/>
      <c r="C29" s="22"/>
      <c r="D29" s="22"/>
      <c r="E29" s="22"/>
      <c r="F29" s="22"/>
      <c r="G29" s="22"/>
    </row>
    <row r="30" spans="1:8" ht="15" x14ac:dyDescent="0.2">
      <c r="A30" s="22"/>
      <c r="B30" s="22"/>
      <c r="C30" s="22"/>
      <c r="D30" s="22"/>
      <c r="E30" s="22"/>
      <c r="F30" s="22"/>
      <c r="G30" s="22"/>
    </row>
    <row r="31" spans="1:8" ht="15" x14ac:dyDescent="0.2">
      <c r="A31" s="22"/>
      <c r="B31" s="22"/>
      <c r="C31" s="22"/>
      <c r="D31" s="22"/>
      <c r="E31" s="22"/>
      <c r="F31" s="22"/>
      <c r="G31" s="22"/>
    </row>
    <row r="32" spans="1:8" ht="15" x14ac:dyDescent="0.2">
      <c r="A32" s="22"/>
      <c r="B32" s="22"/>
      <c r="C32" s="22"/>
      <c r="D32" s="22"/>
      <c r="E32" s="22"/>
      <c r="F32" s="22"/>
      <c r="G32" s="22"/>
    </row>
    <row r="33" spans="1:7" ht="15" x14ac:dyDescent="0.2">
      <c r="A33" s="22"/>
      <c r="B33" s="22"/>
      <c r="C33" s="22"/>
      <c r="D33" s="22"/>
      <c r="E33" s="22"/>
      <c r="F33" s="22"/>
      <c r="G33" s="22"/>
    </row>
    <row r="34" spans="1:7" ht="15" x14ac:dyDescent="0.2">
      <c r="A34" s="22"/>
      <c r="B34" s="22"/>
      <c r="C34" s="22"/>
      <c r="D34" s="22"/>
      <c r="E34" s="22"/>
      <c r="F34" s="22"/>
      <c r="G34" s="22"/>
    </row>
    <row r="35" spans="1:7" ht="15" x14ac:dyDescent="0.2">
      <c r="A35" s="22"/>
      <c r="B35" s="22"/>
      <c r="C35" s="22"/>
      <c r="D35" s="22"/>
      <c r="E35" s="22"/>
      <c r="F35" s="22"/>
      <c r="G35" s="22"/>
    </row>
    <row r="36" spans="1:7" ht="15" x14ac:dyDescent="0.2">
      <c r="A36" s="22"/>
      <c r="B36" s="22"/>
      <c r="C36" s="22"/>
      <c r="D36" s="22"/>
      <c r="E36" s="22"/>
      <c r="F36" s="22"/>
      <c r="G36" s="22"/>
    </row>
    <row r="37" spans="1:7" ht="15" x14ac:dyDescent="0.2">
      <c r="A37" s="22"/>
      <c r="B37" s="22"/>
      <c r="C37" s="22"/>
      <c r="D37" s="22"/>
      <c r="E37" s="22"/>
      <c r="F37" s="22"/>
      <c r="G37" s="22"/>
    </row>
    <row r="38" spans="1:7" ht="124" customHeight="1" x14ac:dyDescent="0.2">
      <c r="A38" s="22"/>
      <c r="B38" s="22"/>
      <c r="C38" s="22"/>
      <c r="D38" s="22"/>
      <c r="E38" s="22"/>
      <c r="F38" s="22"/>
      <c r="G38" s="22"/>
    </row>
    <row r="39" spans="1:7" ht="33" customHeight="1" x14ac:dyDescent="0.2">
      <c r="A39" s="22"/>
      <c r="B39" s="22"/>
      <c r="C39" s="22"/>
      <c r="D39" s="22"/>
      <c r="E39" s="22"/>
      <c r="F39" s="22"/>
      <c r="G39" s="22"/>
    </row>
    <row r="40" spans="1:7" ht="15" x14ac:dyDescent="0.2">
      <c r="A40" s="22"/>
      <c r="B40" s="22"/>
      <c r="C40" s="22"/>
      <c r="D40" s="22"/>
      <c r="E40" s="22"/>
      <c r="F40" s="22"/>
      <c r="G40" s="22"/>
    </row>
    <row r="41" spans="1:7" ht="15" x14ac:dyDescent="0.2">
      <c r="A41" s="22"/>
      <c r="B41" s="22"/>
      <c r="C41" s="22"/>
      <c r="D41" s="22"/>
      <c r="E41" s="22"/>
      <c r="F41" s="22"/>
      <c r="G41" s="22"/>
    </row>
    <row r="42" spans="1:7" ht="15" x14ac:dyDescent="0.2">
      <c r="A42" s="22"/>
      <c r="B42" s="22"/>
      <c r="C42" s="22"/>
      <c r="D42" s="22"/>
      <c r="E42" s="22"/>
      <c r="F42" s="22"/>
      <c r="G42" s="22"/>
    </row>
    <row r="43" spans="1:7" ht="15" x14ac:dyDescent="0.2">
      <c r="A43" s="22"/>
      <c r="B43" s="22"/>
      <c r="C43" s="22"/>
      <c r="D43" s="22"/>
      <c r="E43" s="22"/>
      <c r="F43" s="22"/>
      <c r="G43" s="22"/>
    </row>
    <row r="44" spans="1:7" ht="15" x14ac:dyDescent="0.2">
      <c r="A44" s="22"/>
      <c r="B44" s="22"/>
      <c r="C44" s="22"/>
      <c r="D44" s="22"/>
      <c r="E44" s="22"/>
      <c r="F44" s="22"/>
      <c r="G44" s="22"/>
    </row>
    <row r="45" spans="1:7" ht="15" x14ac:dyDescent="0.2">
      <c r="A45" s="22"/>
      <c r="B45" s="22"/>
      <c r="C45" s="22"/>
      <c r="D45" s="22"/>
      <c r="E45" s="22"/>
      <c r="F45" s="22"/>
      <c r="G45" s="22"/>
    </row>
    <row r="46" spans="1:7" ht="15" x14ac:dyDescent="0.2">
      <c r="A46" s="22"/>
      <c r="B46" s="22"/>
      <c r="C46" s="22"/>
      <c r="D46" s="22"/>
      <c r="E46" s="22"/>
      <c r="F46" s="22"/>
      <c r="G46" s="22"/>
    </row>
    <row r="47" spans="1:7" ht="15" x14ac:dyDescent="0.2">
      <c r="A47" s="22"/>
      <c r="B47" s="22"/>
      <c r="C47" s="22"/>
      <c r="D47" s="22"/>
      <c r="E47" s="22"/>
      <c r="F47" s="22"/>
      <c r="G47" s="22"/>
    </row>
    <row r="48" spans="1:7" ht="15" x14ac:dyDescent="0.2">
      <c r="A48" s="22"/>
      <c r="B48" s="22"/>
      <c r="C48" s="22"/>
      <c r="D48" s="22"/>
      <c r="E48" s="22"/>
      <c r="F48" s="22"/>
      <c r="G48" s="22"/>
    </row>
    <row r="49" spans="1:21" ht="15" x14ac:dyDescent="0.2">
      <c r="A49" s="22"/>
      <c r="B49" s="22"/>
      <c r="C49" s="22"/>
      <c r="D49" s="22"/>
      <c r="E49" s="22"/>
      <c r="F49" s="22"/>
      <c r="G49" s="22"/>
    </row>
    <row r="50" spans="1:21" ht="15" x14ac:dyDescent="0.2">
      <c r="A50" s="22"/>
      <c r="B50" s="22"/>
      <c r="C50" s="22"/>
      <c r="D50" s="22"/>
      <c r="E50" s="22"/>
      <c r="F50" s="22"/>
      <c r="G50" s="22"/>
    </row>
    <row r="51" spans="1:21" ht="15" x14ac:dyDescent="0.2">
      <c r="A51" s="22"/>
      <c r="B51" s="22"/>
      <c r="C51" s="22"/>
      <c r="D51" s="22"/>
      <c r="E51" s="22"/>
      <c r="F51" s="22"/>
      <c r="G51" s="22"/>
    </row>
    <row r="52" spans="1:21" ht="15" x14ac:dyDescent="0.2">
      <c r="A52" s="22"/>
      <c r="B52" s="22"/>
      <c r="C52" s="22"/>
      <c r="D52" s="22"/>
      <c r="E52" s="22"/>
      <c r="F52" s="22"/>
      <c r="G52" s="22"/>
    </row>
    <row r="53" spans="1:21" ht="15" x14ac:dyDescent="0.2">
      <c r="A53" s="22"/>
      <c r="B53" s="22"/>
      <c r="C53" s="22"/>
      <c r="D53" s="22"/>
      <c r="E53" s="22"/>
      <c r="F53" s="22"/>
      <c r="G53" s="22"/>
    </row>
    <row r="54" spans="1:21" ht="15" x14ac:dyDescent="0.2">
      <c r="A54" s="22"/>
      <c r="B54" s="22"/>
      <c r="C54" s="22"/>
      <c r="D54" s="22"/>
      <c r="E54" s="22"/>
      <c r="F54" s="22"/>
      <c r="G54" s="22"/>
    </row>
    <row r="55" spans="1:21" ht="15" x14ac:dyDescent="0.2">
      <c r="A55" s="22"/>
      <c r="B55" s="22"/>
      <c r="C55" s="22"/>
      <c r="D55" s="22"/>
      <c r="E55" s="22"/>
      <c r="F55" s="22"/>
      <c r="G55" s="22"/>
    </row>
    <row r="56" spans="1:21" ht="15" x14ac:dyDescent="0.2">
      <c r="A56" s="22"/>
      <c r="B56" s="22"/>
      <c r="C56" s="22"/>
      <c r="D56" s="22"/>
      <c r="E56" s="22"/>
      <c r="F56" s="22"/>
      <c r="G56" s="22"/>
    </row>
    <row r="57" spans="1:21" ht="89" customHeight="1" x14ac:dyDescent="0.2">
      <c r="A57" s="22"/>
      <c r="B57" s="22"/>
      <c r="C57" s="22"/>
      <c r="D57" s="22"/>
      <c r="E57" s="22"/>
      <c r="F57" s="22"/>
      <c r="G57" s="22"/>
    </row>
    <row r="58" spans="1:21" x14ac:dyDescent="0.15">
      <c r="A58" s="428" t="s">
        <v>56</v>
      </c>
      <c r="B58" s="428"/>
      <c r="C58" s="428"/>
      <c r="D58" s="428"/>
      <c r="E58" s="428"/>
      <c r="F58" s="428"/>
      <c r="G58" s="428"/>
      <c r="H58" s="428"/>
      <c r="I58" s="428"/>
      <c r="J58" s="428"/>
      <c r="K58" s="428"/>
      <c r="L58" s="428"/>
      <c r="M58" s="428"/>
      <c r="N58" s="428"/>
      <c r="O58" s="428"/>
      <c r="P58" s="428"/>
      <c r="Q58" s="428"/>
      <c r="R58" s="428"/>
      <c r="S58" s="428"/>
      <c r="T58" s="428"/>
      <c r="U58" s="428"/>
    </row>
    <row r="59" spans="1:21" x14ac:dyDescent="0.15">
      <c r="A59" s="428"/>
      <c r="B59" s="428"/>
      <c r="C59" s="428"/>
      <c r="D59" s="428"/>
      <c r="E59" s="428"/>
      <c r="F59" s="428"/>
      <c r="G59" s="428"/>
      <c r="H59" s="428"/>
      <c r="I59" s="428"/>
      <c r="J59" s="428"/>
      <c r="K59" s="428"/>
      <c r="L59" s="428"/>
      <c r="M59" s="428"/>
      <c r="N59" s="428"/>
      <c r="O59" s="428"/>
      <c r="P59" s="428"/>
      <c r="Q59" s="428"/>
      <c r="R59" s="428"/>
      <c r="S59" s="428"/>
      <c r="T59" s="428"/>
      <c r="U59" s="428"/>
    </row>
    <row r="60" spans="1:21" ht="10" customHeight="1" x14ac:dyDescent="0.15">
      <c r="A60" s="428"/>
      <c r="B60" s="428"/>
      <c r="C60" s="428"/>
      <c r="D60" s="428"/>
      <c r="E60" s="428"/>
      <c r="F60" s="428"/>
      <c r="G60" s="428"/>
      <c r="H60" s="428"/>
      <c r="I60" s="428"/>
      <c r="J60" s="428"/>
      <c r="K60" s="428"/>
      <c r="L60" s="428"/>
      <c r="M60" s="428"/>
      <c r="N60" s="428"/>
      <c r="O60" s="428"/>
      <c r="P60" s="428"/>
      <c r="Q60" s="428"/>
      <c r="R60" s="428"/>
      <c r="S60" s="428"/>
      <c r="T60" s="428"/>
      <c r="U60" s="428"/>
    </row>
    <row r="61" spans="1:21" hidden="1" x14ac:dyDescent="0.15">
      <c r="A61" s="428"/>
      <c r="B61" s="428"/>
      <c r="C61" s="428"/>
      <c r="D61" s="428"/>
      <c r="E61" s="428"/>
      <c r="F61" s="428"/>
      <c r="G61" s="428"/>
      <c r="H61" s="428"/>
      <c r="I61" s="428"/>
      <c r="J61" s="428"/>
      <c r="K61" s="428"/>
      <c r="L61" s="428"/>
      <c r="M61" s="428"/>
      <c r="N61" s="428"/>
      <c r="O61" s="428"/>
      <c r="P61" s="428"/>
      <c r="Q61" s="428"/>
      <c r="R61" s="428"/>
      <c r="S61" s="428"/>
      <c r="T61" s="428"/>
      <c r="U61" s="428"/>
    </row>
    <row r="62" spans="1:21" ht="96" customHeight="1" x14ac:dyDescent="0.2">
      <c r="B62" s="6" t="s">
        <v>34</v>
      </c>
      <c r="C62" s="6" t="s">
        <v>35</v>
      </c>
      <c r="D62" s="6" t="s">
        <v>36</v>
      </c>
      <c r="E62" s="6" t="s">
        <v>37</v>
      </c>
      <c r="F62" s="207" t="s">
        <v>38</v>
      </c>
      <c r="G62" s="6" t="s">
        <v>39</v>
      </c>
      <c r="H62" s="6" t="s">
        <v>40</v>
      </c>
      <c r="I62" s="6" t="s">
        <v>41</v>
      </c>
      <c r="J62" s="6" t="s">
        <v>42</v>
      </c>
      <c r="K62" s="6" t="s">
        <v>43</v>
      </c>
      <c r="L62" s="6" t="s">
        <v>44</v>
      </c>
      <c r="M62" s="7"/>
      <c r="N62" s="2"/>
      <c r="O62" s="2"/>
      <c r="P62" s="2"/>
      <c r="Q62" s="2"/>
      <c r="R62" s="2"/>
      <c r="S62" s="2"/>
      <c r="T62" s="2"/>
      <c r="U62" s="2"/>
    </row>
    <row r="63" spans="1:21" ht="15" x14ac:dyDescent="0.2">
      <c r="A63" s="8" t="s">
        <v>45</v>
      </c>
      <c r="B63" s="6"/>
      <c r="C63" s="6"/>
      <c r="D63" s="5">
        <f>C75</f>
        <v>0</v>
      </c>
      <c r="E63" s="9">
        <f>(B63/1000)+(C63/1000000)+D63</f>
        <v>0</v>
      </c>
      <c r="F63" s="208">
        <v>0.25</v>
      </c>
      <c r="G63" s="9">
        <f>E63*F63</f>
        <v>0</v>
      </c>
      <c r="H63" s="9">
        <f>G63*B66</f>
        <v>0</v>
      </c>
      <c r="I63" s="9">
        <v>52</v>
      </c>
      <c r="J63" s="9">
        <f>G63*I63</f>
        <v>0</v>
      </c>
      <c r="K63" s="9">
        <f>H63*I63</f>
        <v>0</v>
      </c>
      <c r="L63" s="9">
        <f>K63/1000</f>
        <v>0</v>
      </c>
      <c r="M63" s="7"/>
      <c r="N63" s="2"/>
      <c r="O63" s="2"/>
      <c r="P63" s="2"/>
      <c r="Q63" s="2"/>
      <c r="R63" s="2"/>
      <c r="S63" s="2"/>
      <c r="T63" s="2"/>
      <c r="U63" s="2"/>
    </row>
    <row r="64" spans="1:21" ht="15" x14ac:dyDescent="0.2">
      <c r="N64" s="2"/>
      <c r="O64" s="2"/>
      <c r="P64" s="2"/>
      <c r="Q64" s="2"/>
      <c r="R64" s="2"/>
      <c r="S64" s="2"/>
      <c r="T64" s="2"/>
      <c r="U64" s="2"/>
    </row>
    <row r="65" spans="1:21" ht="15" x14ac:dyDescent="0.2">
      <c r="A65" s="10" t="s">
        <v>46</v>
      </c>
      <c r="B65" s="7"/>
      <c r="C65" s="7"/>
      <c r="D65" s="7"/>
      <c r="E65" s="7"/>
      <c r="F65" s="7"/>
      <c r="G65" s="7"/>
      <c r="H65" s="7"/>
      <c r="I65" s="7"/>
      <c r="J65" s="7"/>
      <c r="K65" s="7"/>
      <c r="L65" s="7"/>
      <c r="M65" s="7"/>
      <c r="N65" s="2"/>
      <c r="O65" s="2"/>
      <c r="P65" s="2"/>
      <c r="Q65" s="2"/>
      <c r="R65" s="2"/>
      <c r="S65" s="2"/>
      <c r="T65" s="2"/>
      <c r="U65" s="2"/>
    </row>
    <row r="66" spans="1:21" ht="44" x14ac:dyDescent="0.2">
      <c r="A66" s="11" t="s">
        <v>47</v>
      </c>
      <c r="B66" s="12">
        <v>65</v>
      </c>
      <c r="C66" s="7"/>
      <c r="D66" s="7"/>
      <c r="E66" s="7"/>
      <c r="F66" s="7"/>
      <c r="G66" s="7"/>
      <c r="H66" s="7"/>
      <c r="I66" s="7"/>
      <c r="J66" s="7"/>
      <c r="K66" s="7"/>
      <c r="L66" s="7"/>
      <c r="M66" s="7"/>
      <c r="N66" s="2"/>
      <c r="O66" s="2"/>
      <c r="P66" s="2"/>
      <c r="Q66" s="2"/>
      <c r="R66" s="2"/>
      <c r="S66" s="2"/>
      <c r="T66" s="2"/>
      <c r="U66" s="2"/>
    </row>
    <row r="67" spans="1:21" ht="15" x14ac:dyDescent="0.2">
      <c r="N67" s="2"/>
      <c r="O67" s="2"/>
      <c r="P67" s="2"/>
      <c r="Q67" s="2"/>
      <c r="R67" s="2"/>
      <c r="S67" s="2"/>
      <c r="T67" s="2"/>
      <c r="U67" s="2"/>
    </row>
    <row r="68" spans="1:21" ht="15" x14ac:dyDescent="0.2">
      <c r="N68" s="2"/>
      <c r="O68" s="2"/>
      <c r="P68" s="2"/>
      <c r="Q68" s="2"/>
      <c r="R68" s="2"/>
      <c r="S68" s="2"/>
      <c r="T68" s="2"/>
      <c r="U68" s="2"/>
    </row>
    <row r="69" spans="1:21" ht="19" x14ac:dyDescent="0.25">
      <c r="A69" s="13" t="s">
        <v>48</v>
      </c>
      <c r="B69" s="14"/>
      <c r="C69" s="14"/>
      <c r="D69" s="14"/>
      <c r="E69" s="14"/>
      <c r="F69" s="14"/>
      <c r="G69" s="14"/>
      <c r="H69" s="15"/>
      <c r="I69" s="15"/>
      <c r="J69" s="15"/>
      <c r="K69" s="15"/>
      <c r="L69" s="15"/>
      <c r="M69" s="15"/>
      <c r="N69" s="2"/>
      <c r="O69" s="2"/>
      <c r="P69" s="2"/>
      <c r="Q69" s="2"/>
      <c r="R69" s="2"/>
      <c r="S69" s="2"/>
      <c r="T69" s="2"/>
      <c r="U69" s="2"/>
    </row>
    <row r="70" spans="1:21" ht="17" x14ac:dyDescent="0.2">
      <c r="A70" s="16" t="s">
        <v>49</v>
      </c>
      <c r="B70" s="16"/>
      <c r="C70" s="16"/>
      <c r="D70" s="16"/>
      <c r="E70" s="16"/>
      <c r="F70" s="16"/>
      <c r="G70" s="16"/>
      <c r="H70" s="16"/>
      <c r="I70" s="16"/>
      <c r="J70" s="16"/>
      <c r="K70" s="16"/>
      <c r="L70" s="16"/>
      <c r="M70" s="16"/>
      <c r="N70" s="2"/>
      <c r="O70" s="2"/>
      <c r="P70" s="2"/>
      <c r="Q70" s="2"/>
      <c r="R70" s="2"/>
      <c r="S70" s="2"/>
      <c r="T70" s="2"/>
      <c r="U70" s="2"/>
    </row>
    <row r="71" spans="1:21" ht="17" x14ac:dyDescent="0.2">
      <c r="A71" s="17" t="s">
        <v>50</v>
      </c>
      <c r="B71" s="17"/>
      <c r="C71" s="17"/>
      <c r="D71" s="17"/>
      <c r="E71" s="17"/>
      <c r="F71" s="17"/>
      <c r="G71" s="17"/>
      <c r="H71" s="17"/>
      <c r="I71" s="17"/>
      <c r="J71" s="17"/>
      <c r="K71" s="17"/>
      <c r="L71" s="17"/>
      <c r="M71" s="17"/>
      <c r="N71" s="2"/>
      <c r="O71" s="2"/>
      <c r="P71" s="2"/>
      <c r="Q71" s="2"/>
      <c r="R71" s="2"/>
      <c r="S71" s="2"/>
      <c r="T71" s="2"/>
      <c r="U71" s="2"/>
    </row>
    <row r="72" spans="1:21" ht="15" x14ac:dyDescent="0.2">
      <c r="A72" s="18"/>
      <c r="B72" s="18"/>
      <c r="C72" s="18"/>
      <c r="D72" s="18"/>
      <c r="E72" s="18"/>
      <c r="F72" s="18"/>
      <c r="G72" s="18"/>
      <c r="H72" s="18"/>
      <c r="I72" s="18"/>
      <c r="J72" s="18"/>
      <c r="K72" s="18"/>
      <c r="L72" s="18"/>
      <c r="M72" s="18"/>
      <c r="N72" s="2"/>
      <c r="O72" s="2"/>
      <c r="P72" s="2"/>
      <c r="Q72" s="2"/>
      <c r="R72" s="2"/>
      <c r="S72" s="2"/>
      <c r="T72" s="2"/>
      <c r="U72" s="2"/>
    </row>
    <row r="73" spans="1:21" ht="15" x14ac:dyDescent="0.2">
      <c r="A73" s="425" t="s">
        <v>51</v>
      </c>
      <c r="B73" s="425"/>
      <c r="C73" s="425"/>
      <c r="D73" s="426"/>
      <c r="E73" s="427"/>
      <c r="F73" s="427"/>
      <c r="G73" s="427"/>
      <c r="H73" s="427"/>
      <c r="I73" s="427"/>
      <c r="J73" s="427"/>
      <c r="K73" s="427"/>
      <c r="L73" s="427"/>
      <c r="M73" s="427"/>
      <c r="N73" s="2"/>
      <c r="O73" s="2"/>
      <c r="P73" s="2"/>
      <c r="Q73" s="2"/>
      <c r="R73" s="2"/>
      <c r="S73" s="2"/>
      <c r="T73" s="2"/>
      <c r="U73" s="2"/>
    </row>
    <row r="74" spans="1:21" ht="15" x14ac:dyDescent="0.2">
      <c r="A74" s="33" t="s">
        <v>52</v>
      </c>
      <c r="B74" s="4"/>
      <c r="C74" s="33" t="s">
        <v>53</v>
      </c>
      <c r="D74" s="426"/>
      <c r="E74" s="427"/>
      <c r="F74" s="427"/>
      <c r="G74" s="427"/>
      <c r="H74" s="427"/>
      <c r="I74" s="427"/>
      <c r="J74" s="427"/>
      <c r="K74" s="427"/>
      <c r="L74" s="427"/>
      <c r="M74" s="427"/>
      <c r="N74" s="2"/>
      <c r="O74" s="2"/>
      <c r="P74" s="2"/>
      <c r="Q74" s="2"/>
      <c r="R74" s="2"/>
      <c r="S74" s="2"/>
      <c r="T74" s="2"/>
      <c r="U74" s="2"/>
    </row>
    <row r="75" spans="1:21" ht="21" customHeight="1" x14ac:dyDescent="0.2">
      <c r="A75" s="5"/>
      <c r="B75" s="19"/>
      <c r="C75" s="3">
        <f>(A75*0.764555)</f>
        <v>0</v>
      </c>
      <c r="D75" s="426"/>
      <c r="E75" s="427"/>
      <c r="F75" s="427"/>
      <c r="G75" s="427"/>
      <c r="H75" s="427"/>
      <c r="I75" s="427"/>
      <c r="J75" s="427"/>
      <c r="K75" s="427"/>
      <c r="L75" s="427"/>
      <c r="M75" s="427"/>
      <c r="N75" s="2"/>
      <c r="O75" s="2"/>
      <c r="P75" s="2"/>
      <c r="Q75" s="2"/>
      <c r="R75" s="2"/>
      <c r="S75" s="2"/>
      <c r="T75" s="2"/>
      <c r="U75" s="2"/>
    </row>
    <row r="78" spans="1:21" ht="16" x14ac:dyDescent="0.15">
      <c r="A78" s="411" t="s">
        <v>78</v>
      </c>
      <c r="B78" s="411"/>
      <c r="C78" s="411"/>
    </row>
    <row r="79" spans="1:21" ht="13" customHeight="1" x14ac:dyDescent="0.15">
      <c r="A79" s="40"/>
      <c r="B79" s="40"/>
      <c r="C79" s="40"/>
    </row>
    <row r="80" spans="1:21" ht="13" customHeight="1" thickBot="1" x14ac:dyDescent="0.2">
      <c r="A80" s="40"/>
      <c r="B80" s="40"/>
      <c r="C80" s="40"/>
    </row>
    <row r="81" spans="1:7" ht="14" x14ac:dyDescent="0.15">
      <c r="A81" s="42"/>
      <c r="B81" s="419" t="s">
        <v>29</v>
      </c>
      <c r="C81" s="420"/>
    </row>
    <row r="82" spans="1:7" ht="14" thickBot="1" x14ac:dyDescent="0.2">
      <c r="B82" s="421"/>
      <c r="C82" s="422"/>
    </row>
    <row r="84" spans="1:7" x14ac:dyDescent="0.15">
      <c r="B84" s="423" t="s">
        <v>30</v>
      </c>
      <c r="C84" s="423" t="s">
        <v>31</v>
      </c>
    </row>
    <row r="85" spans="1:7" x14ac:dyDescent="0.15">
      <c r="B85" s="424"/>
      <c r="C85" s="424"/>
    </row>
    <row r="86" spans="1:7" x14ac:dyDescent="0.15">
      <c r="A86" s="43" t="s">
        <v>32</v>
      </c>
      <c r="B86" s="44">
        <v>6654</v>
      </c>
      <c r="C86" s="45">
        <v>6.6539999999999999</v>
      </c>
    </row>
    <row r="87" spans="1:7" x14ac:dyDescent="0.15">
      <c r="A87" s="46" t="s">
        <v>33</v>
      </c>
      <c r="B87" s="45">
        <v>842000</v>
      </c>
      <c r="C87" s="44">
        <v>842</v>
      </c>
    </row>
    <row r="88" spans="1:7" ht="16" x14ac:dyDescent="0.15">
      <c r="A88" s="40"/>
      <c r="B88" s="40"/>
      <c r="C88" s="40"/>
    </row>
    <row r="89" spans="1:7" x14ac:dyDescent="0.15">
      <c r="A89" t="s">
        <v>88</v>
      </c>
    </row>
    <row r="91" spans="1:7" ht="16" x14ac:dyDescent="0.2">
      <c r="A91" s="410" t="s">
        <v>59</v>
      </c>
      <c r="B91" s="410"/>
      <c r="C91" s="28"/>
      <c r="D91" s="28"/>
      <c r="E91" s="28"/>
      <c r="F91" s="28"/>
      <c r="G91" s="28"/>
    </row>
    <row r="92" spans="1:7" ht="126" customHeight="1" x14ac:dyDescent="0.15">
      <c r="A92" s="413" t="s">
        <v>85</v>
      </c>
      <c r="B92" s="413"/>
      <c r="C92" s="413"/>
      <c r="D92" s="413"/>
      <c r="E92" s="413"/>
      <c r="F92" s="413"/>
      <c r="G92" s="413"/>
    </row>
    <row r="93" spans="1:7" ht="16" x14ac:dyDescent="0.2">
      <c r="A93" s="410" t="s">
        <v>62</v>
      </c>
      <c r="B93" s="410"/>
      <c r="C93" s="28"/>
      <c r="D93" s="28"/>
      <c r="E93" s="28"/>
      <c r="F93" s="28"/>
      <c r="G93" s="28"/>
    </row>
    <row r="94" spans="1:7" ht="16" x14ac:dyDescent="0.2">
      <c r="A94" s="29"/>
      <c r="B94" s="29"/>
      <c r="C94" s="28"/>
      <c r="D94" s="28"/>
      <c r="E94" s="28"/>
      <c r="F94" s="28"/>
      <c r="G94" s="28"/>
    </row>
    <row r="95" spans="1:7" ht="16" x14ac:dyDescent="0.2">
      <c r="A95" s="410" t="s">
        <v>61</v>
      </c>
      <c r="B95" s="410"/>
      <c r="C95" s="28"/>
      <c r="D95" s="28"/>
      <c r="E95" s="28"/>
      <c r="F95" s="28"/>
      <c r="G95" s="28"/>
    </row>
    <row r="96" spans="1:7" ht="53" customHeight="1" x14ac:dyDescent="0.15">
      <c r="A96" s="414" t="s">
        <v>84</v>
      </c>
      <c r="B96" s="414"/>
    </row>
  </sheetData>
  <sheetProtection formatCells="0" formatColumns="0" formatRows="0" insertColumns="0" insertRows="0" insertHyperlinks="0" deleteColumns="0" deleteRows="0" sort="0" autoFilter="0" pivotTables="0"/>
  <mergeCells count="23">
    <mergeCell ref="A96:B96"/>
    <mergeCell ref="A10:G10"/>
    <mergeCell ref="A12:G12"/>
    <mergeCell ref="A95:B95"/>
    <mergeCell ref="A21:G21"/>
    <mergeCell ref="A78:C78"/>
    <mergeCell ref="B81:C82"/>
    <mergeCell ref="B84:B85"/>
    <mergeCell ref="C84:C85"/>
    <mergeCell ref="A73:C73"/>
    <mergeCell ref="D73:M75"/>
    <mergeCell ref="A91:B91"/>
    <mergeCell ref="A92:G92"/>
    <mergeCell ref="A93:B93"/>
    <mergeCell ref="A58:U61"/>
    <mergeCell ref="A8:B8"/>
    <mergeCell ref="A15:B15"/>
    <mergeCell ref="A22:C22"/>
    <mergeCell ref="A1:B1"/>
    <mergeCell ref="A4:B4"/>
    <mergeCell ref="A6:B6"/>
    <mergeCell ref="A5:G5"/>
    <mergeCell ref="A7:G7"/>
  </mergeCells>
  <phoneticPr fontId="4" type="noConversion"/>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le19"/>
  <dimension ref="B1:U53"/>
  <sheetViews>
    <sheetView showGridLines="0" topLeftCell="A9" workbookViewId="0">
      <selection activeCell="K10" sqref="K10"/>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5.83203125" style="59" customWidth="1"/>
    <col min="8" max="8" width="25.332031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2"/>
      <c r="D4" s="372" t="s">
        <v>174</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505" t="s">
        <v>253</v>
      </c>
      <c r="D9" s="505"/>
      <c r="E9" s="505"/>
      <c r="F9" s="505"/>
      <c r="G9" s="505"/>
      <c r="H9" s="505"/>
      <c r="I9" s="18"/>
      <c r="J9" s="18"/>
      <c r="K9" s="18"/>
      <c r="L9" s="18"/>
    </row>
    <row r="10" spans="2:21" s="78" customFormat="1" ht="55" customHeight="1" x14ac:dyDescent="0.15">
      <c r="B10" s="52"/>
      <c r="C10" s="506" t="s">
        <v>292</v>
      </c>
      <c r="D10" s="506"/>
      <c r="E10" s="506"/>
      <c r="F10" s="506"/>
      <c r="G10" s="506"/>
      <c r="H10" s="506"/>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175</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fournisseurs'!H28</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40"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226"/>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YjBwuE0J6xhpXNgL3aqTnRcOkbbV67lTwAt2k829CIj6JIQmw604W8VWzR3KV/YDcCxhsRANbhvV9jsxPyi2DA==" saltValue="udQQeffAtsytW6jGcEXf+g==" spinCount="100000" sheet="1" formatCells="0" formatColumns="0" formatRows="0" insertColumns="0" insertRows="0" insertHyperlinks="0" deleteColumns="0" deleteRows="0" sort="0" autoFilter="0" pivotTables="0"/>
  <mergeCells count="25">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le20"/>
  <dimension ref="B1:U53"/>
  <sheetViews>
    <sheetView showGridLines="0" topLeftCell="A17" workbookViewId="0">
      <selection activeCell="C10" sqref="C10:H10"/>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6.5" style="59" customWidth="1"/>
    <col min="8" max="8" width="29.832031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2"/>
      <c r="D4" s="372" t="s">
        <v>176</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293</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177</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fournisseurs'!H29</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40"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197"/>
      <c r="I22" s="35"/>
      <c r="J22" s="35"/>
      <c r="K22" s="35"/>
      <c r="L22" s="35"/>
      <c r="M22" s="60"/>
      <c r="N22" s="60"/>
      <c r="O22" s="60"/>
      <c r="P22" s="60"/>
      <c r="Q22" s="60"/>
      <c r="R22" s="60"/>
    </row>
    <row r="23" spans="2:18" ht="16" thickBot="1" x14ac:dyDescent="0.25">
      <c r="B23" s="63"/>
      <c r="C23" s="160" t="s">
        <v>65</v>
      </c>
      <c r="D23" s="166"/>
      <c r="E23" s="173"/>
      <c r="F23" s="165"/>
      <c r="G23" s="63"/>
      <c r="H23" s="197"/>
      <c r="I23" s="35"/>
      <c r="J23" s="35"/>
      <c r="K23" s="35"/>
      <c r="L23" s="35"/>
      <c r="M23" s="60"/>
      <c r="N23" s="60"/>
      <c r="O23" s="60"/>
      <c r="P23" s="60"/>
      <c r="Q23" s="60"/>
      <c r="R23" s="60"/>
    </row>
    <row r="24" spans="2:18" ht="16" thickBot="1" x14ac:dyDescent="0.25">
      <c r="B24" s="63"/>
      <c r="C24" s="160" t="s">
        <v>66</v>
      </c>
      <c r="D24" s="166"/>
      <c r="E24" s="173"/>
      <c r="F24" s="165"/>
      <c r="G24" s="63"/>
      <c r="H24" s="197"/>
      <c r="I24" s="35"/>
      <c r="J24" s="35"/>
      <c r="K24" s="35"/>
      <c r="L24" s="35"/>
      <c r="M24" s="60"/>
      <c r="N24" s="60"/>
      <c r="O24" s="60"/>
      <c r="P24" s="60"/>
      <c r="Q24" s="60"/>
      <c r="R24" s="60"/>
    </row>
    <row r="25" spans="2:18" ht="16" thickBot="1" x14ac:dyDescent="0.25">
      <c r="B25" s="63"/>
      <c r="C25" s="160" t="s">
        <v>67</v>
      </c>
      <c r="D25" s="166"/>
      <c r="E25" s="173"/>
      <c r="F25" s="165"/>
      <c r="G25" s="63"/>
      <c r="H25" s="197"/>
      <c r="I25" s="35"/>
      <c r="J25" s="35"/>
      <c r="K25" s="35"/>
      <c r="L25" s="35"/>
      <c r="M25" s="60"/>
      <c r="N25" s="60"/>
      <c r="O25" s="60"/>
      <c r="P25" s="60"/>
      <c r="Q25" s="60"/>
      <c r="R25" s="60"/>
    </row>
    <row r="26" spans="2:18" ht="16" thickBot="1" x14ac:dyDescent="0.25">
      <c r="B26" s="63"/>
      <c r="C26" s="160" t="s">
        <v>68</v>
      </c>
      <c r="D26" s="166"/>
      <c r="E26" s="173"/>
      <c r="F26" s="165"/>
      <c r="G26" s="63"/>
      <c r="H26" s="197"/>
      <c r="I26" s="35"/>
      <c r="J26" s="35"/>
      <c r="K26" s="35"/>
      <c r="L26" s="35"/>
      <c r="M26" s="60"/>
      <c r="N26" s="60"/>
      <c r="O26" s="60"/>
      <c r="P26" s="60"/>
      <c r="Q26" s="60"/>
      <c r="R26" s="60"/>
    </row>
    <row r="27" spans="2:18" ht="16" thickBot="1" x14ac:dyDescent="0.25">
      <c r="B27" s="63"/>
      <c r="C27" s="160" t="s">
        <v>69</v>
      </c>
      <c r="D27" s="166"/>
      <c r="E27" s="173"/>
      <c r="F27" s="165"/>
      <c r="G27" s="63"/>
      <c r="H27" s="197"/>
      <c r="I27" s="35"/>
      <c r="J27" s="35"/>
      <c r="K27" s="35"/>
      <c r="L27" s="35"/>
      <c r="M27" s="60"/>
      <c r="N27" s="60"/>
      <c r="O27" s="60"/>
      <c r="P27" s="60"/>
      <c r="Q27" s="60"/>
      <c r="R27" s="60"/>
    </row>
    <row r="28" spans="2:18" ht="16" thickBot="1" x14ac:dyDescent="0.25">
      <c r="B28" s="63"/>
      <c r="C28" s="161" t="s">
        <v>70</v>
      </c>
      <c r="D28" s="166"/>
      <c r="E28" s="173"/>
      <c r="F28" s="165"/>
      <c r="G28" s="63"/>
      <c r="H28" s="197"/>
      <c r="I28" s="35"/>
      <c r="J28" s="35"/>
      <c r="K28" s="35"/>
      <c r="L28" s="35"/>
      <c r="M28" s="60"/>
      <c r="N28" s="60"/>
      <c r="O28" s="60"/>
      <c r="P28" s="60"/>
      <c r="Q28" s="60"/>
      <c r="R28" s="60"/>
    </row>
    <row r="29" spans="2:18" ht="16" thickBot="1" x14ac:dyDescent="0.25">
      <c r="B29" s="63"/>
      <c r="C29" s="160" t="s">
        <v>71</v>
      </c>
      <c r="D29" s="166"/>
      <c r="E29" s="173"/>
      <c r="F29" s="165"/>
      <c r="G29" s="63"/>
      <c r="H29" s="197"/>
      <c r="I29" s="35"/>
      <c r="J29" s="35"/>
      <c r="K29" s="35"/>
      <c r="L29" s="35"/>
      <c r="M29" s="60"/>
      <c r="N29" s="60"/>
      <c r="O29" s="60"/>
      <c r="P29" s="60"/>
      <c r="Q29" s="60"/>
      <c r="R29" s="60"/>
    </row>
    <row r="30" spans="2:18" ht="16" thickBot="1" x14ac:dyDescent="0.25">
      <c r="B30" s="63"/>
      <c r="C30" s="160" t="s">
        <v>72</v>
      </c>
      <c r="D30" s="167"/>
      <c r="E30" s="174"/>
      <c r="F30" s="168"/>
      <c r="G30" s="63"/>
      <c r="H30" s="198"/>
      <c r="I30" s="35"/>
      <c r="J30" s="35"/>
      <c r="K30" s="35"/>
      <c r="L30" s="35"/>
      <c r="M30" s="60"/>
      <c r="N30" s="60"/>
      <c r="O30" s="60"/>
      <c r="P30" s="60"/>
      <c r="Q30" s="60"/>
      <c r="R30" s="60"/>
    </row>
    <row r="31" spans="2:18" ht="16" thickBot="1" x14ac:dyDescent="0.25">
      <c r="B31" s="63"/>
      <c r="C31" s="160" t="s">
        <v>73</v>
      </c>
      <c r="D31" s="166"/>
      <c r="E31" s="173"/>
      <c r="F31" s="165"/>
      <c r="G31" s="63"/>
      <c r="H31" s="197"/>
      <c r="I31" s="35"/>
      <c r="J31" s="35"/>
      <c r="K31" s="35"/>
      <c r="L31" s="35"/>
      <c r="M31" s="60"/>
      <c r="N31" s="60"/>
      <c r="O31" s="60"/>
      <c r="P31" s="60"/>
      <c r="Q31" s="60"/>
      <c r="R31" s="60"/>
    </row>
    <row r="32" spans="2:18" ht="16" thickBot="1" x14ac:dyDescent="0.25">
      <c r="B32" s="63"/>
      <c r="C32" s="160" t="s">
        <v>74</v>
      </c>
      <c r="D32" s="166"/>
      <c r="E32" s="173"/>
      <c r="F32" s="165"/>
      <c r="G32" s="63"/>
      <c r="H32" s="197"/>
      <c r="I32" s="35"/>
      <c r="J32" s="35"/>
      <c r="K32" s="35"/>
      <c r="L32" s="35"/>
      <c r="M32" s="60"/>
      <c r="N32" s="60"/>
      <c r="O32" s="60"/>
      <c r="P32" s="60"/>
      <c r="Q32" s="60"/>
      <c r="R32" s="60"/>
    </row>
    <row r="33" spans="2:18" ht="16" thickBot="1" x14ac:dyDescent="0.25">
      <c r="B33" s="63"/>
      <c r="C33" s="160" t="s">
        <v>75</v>
      </c>
      <c r="D33" s="166"/>
      <c r="E33" s="173"/>
      <c r="F33" s="165"/>
      <c r="G33" s="63"/>
      <c r="H33" s="197"/>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226"/>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197"/>
      <c r="I39" s="254"/>
      <c r="J39" s="254"/>
      <c r="K39" s="254"/>
      <c r="L39" s="254"/>
    </row>
    <row r="40" spans="2:18" ht="16" thickBot="1" x14ac:dyDescent="0.25">
      <c r="B40" s="292"/>
      <c r="C40" s="282" t="s">
        <v>204</v>
      </c>
      <c r="D40" s="259"/>
      <c r="E40" s="260"/>
      <c r="F40" s="283"/>
      <c r="G40" s="292"/>
      <c r="H40" s="197"/>
      <c r="I40" s="254"/>
      <c r="J40" s="254"/>
      <c r="K40" s="254"/>
      <c r="L40" s="254"/>
    </row>
    <row r="41" spans="2:18" ht="16" thickBot="1" x14ac:dyDescent="0.25">
      <c r="B41" s="292"/>
      <c r="C41" s="282" t="s">
        <v>205</v>
      </c>
      <c r="D41" s="259"/>
      <c r="E41" s="260"/>
      <c r="F41" s="283"/>
      <c r="G41" s="292"/>
      <c r="H41" s="197"/>
      <c r="I41" s="254"/>
      <c r="J41" s="254"/>
      <c r="K41" s="254"/>
      <c r="L41" s="254"/>
    </row>
    <row r="42" spans="2:18" ht="16" thickBot="1" x14ac:dyDescent="0.25">
      <c r="B42" s="292"/>
      <c r="C42" s="282" t="s">
        <v>206</v>
      </c>
      <c r="D42" s="259"/>
      <c r="E42" s="260"/>
      <c r="F42" s="283"/>
      <c r="G42" s="292"/>
      <c r="H42" s="197"/>
      <c r="I42" s="254"/>
      <c r="J42" s="254"/>
      <c r="K42" s="254"/>
      <c r="L42" s="254"/>
    </row>
    <row r="43" spans="2:18" ht="16" thickBot="1" x14ac:dyDescent="0.25">
      <c r="B43" s="292"/>
      <c r="C43" s="282" t="s">
        <v>207</v>
      </c>
      <c r="D43" s="259"/>
      <c r="E43" s="260"/>
      <c r="F43" s="283"/>
      <c r="G43" s="292"/>
      <c r="H43" s="197"/>
      <c r="I43" s="254"/>
      <c r="J43" s="254"/>
      <c r="K43" s="254"/>
      <c r="L43" s="254"/>
    </row>
    <row r="44" spans="2:18" ht="16" thickBot="1" x14ac:dyDescent="0.25">
      <c r="B44" s="292"/>
      <c r="C44" s="282" t="s">
        <v>208</v>
      </c>
      <c r="D44" s="259"/>
      <c r="E44" s="260"/>
      <c r="F44" s="283"/>
      <c r="G44" s="292"/>
      <c r="H44" s="197"/>
      <c r="I44" s="254"/>
      <c r="J44" s="254"/>
      <c r="K44" s="254"/>
      <c r="L44" s="254"/>
    </row>
    <row r="45" spans="2:18" ht="16" thickBot="1" x14ac:dyDescent="0.25">
      <c r="B45" s="292"/>
      <c r="C45" s="282" t="s">
        <v>209</v>
      </c>
      <c r="D45" s="259"/>
      <c r="E45" s="260"/>
      <c r="F45" s="283"/>
      <c r="G45" s="292"/>
      <c r="H45" s="197"/>
      <c r="I45" s="254"/>
      <c r="J45" s="254"/>
      <c r="K45" s="254"/>
      <c r="L45" s="254"/>
    </row>
    <row r="46" spans="2:18" ht="16" thickBot="1" x14ac:dyDescent="0.25">
      <c r="B46" s="292"/>
      <c r="C46" s="282" t="s">
        <v>210</v>
      </c>
      <c r="D46" s="259"/>
      <c r="E46" s="260"/>
      <c r="F46" s="283"/>
      <c r="G46" s="292"/>
      <c r="H46" s="197"/>
      <c r="I46" s="254"/>
      <c r="J46" s="254"/>
      <c r="K46" s="254"/>
      <c r="L46" s="254"/>
    </row>
    <row r="47" spans="2:18" ht="16" thickBot="1" x14ac:dyDescent="0.25">
      <c r="B47" s="292"/>
      <c r="C47" s="282" t="s">
        <v>211</v>
      </c>
      <c r="D47" s="261"/>
      <c r="E47" s="262"/>
      <c r="F47" s="284"/>
      <c r="G47" s="292"/>
      <c r="H47" s="198"/>
      <c r="I47" s="254"/>
      <c r="J47" s="254"/>
      <c r="K47" s="254"/>
      <c r="L47" s="254"/>
    </row>
    <row r="48" spans="2:18" ht="16" thickBot="1" x14ac:dyDescent="0.25">
      <c r="B48" s="292"/>
      <c r="C48" s="282" t="s">
        <v>212</v>
      </c>
      <c r="D48" s="259"/>
      <c r="E48" s="260"/>
      <c r="F48" s="283"/>
      <c r="G48" s="292"/>
      <c r="H48" s="197"/>
      <c r="I48" s="254"/>
      <c r="J48" s="254"/>
      <c r="K48" s="254"/>
      <c r="L48" s="254"/>
    </row>
    <row r="49" spans="2:12" ht="16" thickBot="1" x14ac:dyDescent="0.25">
      <c r="B49" s="292"/>
      <c r="C49" s="282" t="s">
        <v>213</v>
      </c>
      <c r="D49" s="259"/>
      <c r="E49" s="260"/>
      <c r="F49" s="283"/>
      <c r="G49" s="292"/>
      <c r="H49" s="197"/>
      <c r="I49" s="254"/>
      <c r="J49" s="254"/>
      <c r="K49" s="254"/>
      <c r="L49" s="254"/>
    </row>
    <row r="50" spans="2:12" ht="16" thickBot="1" x14ac:dyDescent="0.25">
      <c r="B50" s="292"/>
      <c r="C50" s="282" t="s">
        <v>214</v>
      </c>
      <c r="D50" s="259"/>
      <c r="E50" s="260"/>
      <c r="F50" s="283"/>
      <c r="G50" s="292"/>
      <c r="H50" s="197"/>
      <c r="I50" s="254"/>
      <c r="J50" s="254"/>
      <c r="K50" s="254"/>
      <c r="L50" s="254"/>
    </row>
    <row r="51" spans="2:12" ht="16" thickBot="1" x14ac:dyDescent="0.25">
      <c r="B51" s="292"/>
      <c r="C51" s="282" t="s">
        <v>215</v>
      </c>
      <c r="D51" s="259"/>
      <c r="E51" s="260"/>
      <c r="F51" s="283"/>
      <c r="G51" s="292"/>
      <c r="H51" s="197"/>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2miG50ghhxoA1UyHJm25M/h1XQyfK4NsTXJR3Ol2b27Z3L8fEI3GmJgMdmHddqbcUqwb4Q+6qas4kef+Moms6g==" saltValue="u/DoVvYKhCaV/gDnpwNrbw==" spinCount="100000" sheet="1" formatCells="0" formatColumns="0" formatRows="0" insertColumns="0" insertRows="0" insertHyperlinks="0" deleteColumns="0" deleteRows="0" sort="0" autoFilter="0" pivotTables="0"/>
  <mergeCells count="25">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le21"/>
  <dimension ref="B1:U53"/>
  <sheetViews>
    <sheetView showGridLines="0" topLeftCell="A29" workbookViewId="0">
      <selection activeCell="C10" sqref="C10:H10"/>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6.6640625" style="59" customWidth="1"/>
    <col min="8" max="8" width="24.332031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2"/>
      <c r="D4" s="374" t="s">
        <v>178</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289</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179</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fournisseurs'!H30</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226"/>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Rg2yILMEiqDklFZyGTs1/Iz0p4Plme+//l5NzJtEtqB8B19LG4JxNWQedbPkl01takh3f8geOIAQXxX3mebNqA==" saltValue="E/ebS6XpXp48EtlAQCvZuA==" spinCount="100000" sheet="1" formatCells="0" formatColumns="0" formatRows="0" insertColumns="0" insertRows="0" insertHyperlinks="0" deleteColumns="0" deleteRows="0" sort="0" autoFilter="0" pivotTables="0"/>
  <mergeCells count="25">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le22"/>
  <dimension ref="B1:U53"/>
  <sheetViews>
    <sheetView showGridLines="0" topLeftCell="A28" workbookViewId="0">
      <selection activeCell="C10" sqref="C10:H10"/>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5" style="59" customWidth="1"/>
    <col min="8" max="8" width="27.66406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2"/>
      <c r="D4" s="372" t="s">
        <v>180</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294</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181</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fournisseurs'!H31</f>
        <v>0</v>
      </c>
      <c r="G14" s="437"/>
      <c r="H14" s="437"/>
      <c r="I14" s="437"/>
      <c r="J14" s="437"/>
      <c r="K14" s="437"/>
      <c r="L14" s="63"/>
    </row>
    <row r="15" spans="2:21" ht="32" customHeight="1" thickBot="1" x14ac:dyDescent="0.25">
      <c r="B15" s="63"/>
      <c r="C15" s="435" t="s">
        <v>100</v>
      </c>
      <c r="D15" s="435"/>
      <c r="E15" s="435"/>
      <c r="F15" s="452"/>
      <c r="G15" s="452"/>
      <c r="H15" s="452"/>
      <c r="I15" s="452"/>
      <c r="J15" s="452"/>
      <c r="K15" s="452"/>
      <c r="L15" s="34"/>
      <c r="M15" s="60"/>
      <c r="N15" s="60"/>
      <c r="O15" s="60"/>
      <c r="P15" s="60"/>
      <c r="Q15" s="60"/>
      <c r="R15" s="60"/>
    </row>
    <row r="16" spans="2:21" ht="32" customHeight="1" thickBot="1" x14ac:dyDescent="0.25">
      <c r="B16" s="63"/>
      <c r="C16" s="435" t="s">
        <v>101</v>
      </c>
      <c r="D16" s="435"/>
      <c r="E16" s="435"/>
      <c r="F16" s="453"/>
      <c r="G16" s="453"/>
      <c r="H16" s="453"/>
      <c r="I16" s="453"/>
      <c r="J16" s="453"/>
      <c r="K16" s="453"/>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503"/>
      <c r="K21" s="503"/>
      <c r="L21" s="35"/>
      <c r="M21" s="60"/>
      <c r="N21" s="60"/>
      <c r="O21" s="60"/>
      <c r="P21" s="60"/>
      <c r="Q21" s="60"/>
      <c r="R21" s="60"/>
    </row>
    <row r="22" spans="2:18" ht="16" thickBot="1" x14ac:dyDescent="0.25">
      <c r="B22" s="63"/>
      <c r="C22" s="160" t="s">
        <v>64</v>
      </c>
      <c r="D22" s="164"/>
      <c r="E22" s="173"/>
      <c r="F22" s="165"/>
      <c r="G22" s="63"/>
      <c r="H22" s="346"/>
      <c r="I22" s="35"/>
      <c r="J22" s="507"/>
      <c r="K22" s="507"/>
      <c r="L22" s="35"/>
      <c r="M22" s="60"/>
      <c r="N22" s="60"/>
      <c r="O22" s="60"/>
      <c r="P22" s="60"/>
      <c r="Q22" s="60"/>
      <c r="R22" s="60"/>
    </row>
    <row r="23" spans="2:18" ht="16" thickBot="1" x14ac:dyDescent="0.25">
      <c r="B23" s="63"/>
      <c r="C23" s="160" t="s">
        <v>65</v>
      </c>
      <c r="D23" s="166"/>
      <c r="E23" s="173"/>
      <c r="F23" s="165"/>
      <c r="G23" s="63"/>
      <c r="H23" s="346"/>
      <c r="I23" s="35"/>
      <c r="J23" s="213"/>
      <c r="K23" s="213"/>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346"/>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IZ6tMKr+AK9P25gnz+ezUmHb4UNcqDOUPdP85mpbOjh0XLVi88kfADVy7LwF9MY8RSAlONPmv4CTAO6DdUPrgw==" saltValue="c99sZct69jfw3DvGizF7pA==" spinCount="100000" sheet="1" formatCells="0" formatColumns="0" formatRows="0" insertColumns="0" insertRows="0" insertHyperlinks="0" deleteColumns="0" deleteRows="0" sort="0" autoFilter="0" pivotTables="0"/>
  <mergeCells count="27">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J21:K21"/>
    <mergeCell ref="J22:K22"/>
    <mergeCell ref="C18:L18"/>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le23"/>
  <dimension ref="B1:U121"/>
  <sheetViews>
    <sheetView showGridLines="0" tabSelected="1" topLeftCell="A68" zoomScale="90" zoomScaleNormal="90" zoomScalePageLayoutView="75" workbookViewId="0">
      <selection activeCell="E45" sqref="E45"/>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5.5" style="59" customWidth="1"/>
    <col min="8" max="8" width="27.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2"/>
      <c r="D4" s="374" t="s">
        <v>182</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295</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183</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fournisseurs'!H32</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316</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355"/>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317</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8" customHeight="1" thickBot="1" x14ac:dyDescent="0.25">
      <c r="B38" s="499"/>
      <c r="C38" s="468"/>
      <c r="D38" s="309" t="s">
        <v>251</v>
      </c>
      <c r="E38" s="500"/>
      <c r="F38" s="466"/>
      <c r="G38" s="499"/>
      <c r="H38" s="487"/>
      <c r="I38" s="471"/>
      <c r="J38" s="471"/>
      <c r="K38" s="471"/>
      <c r="L38" s="471"/>
    </row>
    <row r="39" spans="2:18" ht="16" thickBot="1" x14ac:dyDescent="0.25">
      <c r="B39" s="292"/>
      <c r="C39" s="160" t="s">
        <v>64</v>
      </c>
      <c r="D39" s="259"/>
      <c r="E39" s="260"/>
      <c r="F39" s="283"/>
      <c r="G39" s="292"/>
      <c r="H39" s="346"/>
      <c r="I39" s="254"/>
      <c r="J39" s="254"/>
      <c r="K39" s="254"/>
      <c r="L39" s="254"/>
    </row>
    <row r="40" spans="2:18" ht="16" thickBot="1" x14ac:dyDescent="0.25">
      <c r="B40" s="292"/>
      <c r="C40" s="160" t="s">
        <v>65</v>
      </c>
      <c r="D40" s="259"/>
      <c r="E40" s="260"/>
      <c r="F40" s="283"/>
      <c r="G40" s="292"/>
      <c r="H40" s="346"/>
      <c r="I40" s="254"/>
      <c r="J40" s="254"/>
      <c r="K40" s="254"/>
      <c r="L40" s="254"/>
    </row>
    <row r="41" spans="2:18" ht="16" thickBot="1" x14ac:dyDescent="0.25">
      <c r="B41" s="292"/>
      <c r="C41" s="160" t="s">
        <v>66</v>
      </c>
      <c r="D41" s="259"/>
      <c r="E41" s="260"/>
      <c r="F41" s="283"/>
      <c r="G41" s="292"/>
      <c r="H41" s="346"/>
      <c r="I41" s="254"/>
      <c r="J41" s="254"/>
      <c r="K41" s="254"/>
      <c r="L41" s="254"/>
    </row>
    <row r="42" spans="2:18" ht="16" thickBot="1" x14ac:dyDescent="0.25">
      <c r="B42" s="292"/>
      <c r="C42" s="160" t="s">
        <v>67</v>
      </c>
      <c r="D42" s="259"/>
      <c r="E42" s="260"/>
      <c r="F42" s="283"/>
      <c r="G42" s="292"/>
      <c r="H42" s="346"/>
      <c r="I42" s="254"/>
      <c r="J42" s="254"/>
      <c r="K42" s="254"/>
      <c r="L42" s="254"/>
    </row>
    <row r="43" spans="2:18" ht="16" thickBot="1" x14ac:dyDescent="0.25">
      <c r="B43" s="292"/>
      <c r="C43" s="160" t="s">
        <v>68</v>
      </c>
      <c r="D43" s="259"/>
      <c r="E43" s="260"/>
      <c r="F43" s="283"/>
      <c r="G43" s="292"/>
      <c r="H43" s="346"/>
      <c r="I43" s="254"/>
      <c r="J43" s="254"/>
      <c r="K43" s="254"/>
      <c r="L43" s="254"/>
    </row>
    <row r="44" spans="2:18" ht="16" thickBot="1" x14ac:dyDescent="0.25">
      <c r="B44" s="292"/>
      <c r="C44" s="160" t="s">
        <v>69</v>
      </c>
      <c r="D44" s="259"/>
      <c r="E44" s="260"/>
      <c r="F44" s="283"/>
      <c r="G44" s="292"/>
      <c r="H44" s="346"/>
      <c r="I44" s="254"/>
      <c r="J44" s="254"/>
      <c r="K44" s="254"/>
      <c r="L44" s="254"/>
    </row>
    <row r="45" spans="2:18" ht="16" thickBot="1" x14ac:dyDescent="0.25">
      <c r="B45" s="292"/>
      <c r="C45" s="161" t="s">
        <v>70</v>
      </c>
      <c r="D45" s="259"/>
      <c r="E45" s="260"/>
      <c r="F45" s="283"/>
      <c r="G45" s="292"/>
      <c r="H45" s="346"/>
      <c r="I45" s="254"/>
      <c r="J45" s="254"/>
      <c r="K45" s="254"/>
      <c r="L45" s="254"/>
    </row>
    <row r="46" spans="2:18" ht="16" thickBot="1" x14ac:dyDescent="0.25">
      <c r="B46" s="292"/>
      <c r="C46" s="160" t="s">
        <v>71</v>
      </c>
      <c r="D46" s="259"/>
      <c r="E46" s="260"/>
      <c r="F46" s="283"/>
      <c r="G46" s="292"/>
      <c r="H46" s="346"/>
      <c r="I46" s="254"/>
      <c r="J46" s="254"/>
      <c r="K46" s="254"/>
      <c r="L46" s="254"/>
    </row>
    <row r="47" spans="2:18" ht="16" thickBot="1" x14ac:dyDescent="0.25">
      <c r="B47" s="292"/>
      <c r="C47" s="160" t="s">
        <v>72</v>
      </c>
      <c r="D47" s="261"/>
      <c r="E47" s="262"/>
      <c r="F47" s="284"/>
      <c r="G47" s="292"/>
      <c r="H47" s="347"/>
      <c r="I47" s="254"/>
      <c r="J47" s="254"/>
      <c r="K47" s="254"/>
      <c r="L47" s="254"/>
    </row>
    <row r="48" spans="2:18" ht="16" thickBot="1" x14ac:dyDescent="0.25">
      <c r="B48" s="292"/>
      <c r="C48" s="160" t="s">
        <v>73</v>
      </c>
      <c r="D48" s="259"/>
      <c r="E48" s="260"/>
      <c r="F48" s="283"/>
      <c r="G48" s="292"/>
      <c r="H48" s="346"/>
      <c r="I48" s="254"/>
      <c r="J48" s="254"/>
      <c r="K48" s="254"/>
      <c r="L48" s="254"/>
    </row>
    <row r="49" spans="2:12" ht="16" thickBot="1" x14ac:dyDescent="0.25">
      <c r="B49" s="292"/>
      <c r="C49" s="160" t="s">
        <v>74</v>
      </c>
      <c r="D49" s="259"/>
      <c r="E49" s="260"/>
      <c r="F49" s="283"/>
      <c r="G49" s="292"/>
      <c r="H49" s="346"/>
      <c r="I49" s="254"/>
      <c r="J49" s="254"/>
      <c r="K49" s="254"/>
      <c r="L49" s="254"/>
    </row>
    <row r="50" spans="2:12" ht="16" thickBot="1" x14ac:dyDescent="0.25">
      <c r="B50" s="292"/>
      <c r="C50" s="160" t="s">
        <v>75</v>
      </c>
      <c r="D50" s="259"/>
      <c r="E50" s="260"/>
      <c r="F50" s="283"/>
      <c r="G50" s="292"/>
      <c r="H50" s="346"/>
      <c r="I50" s="254"/>
      <c r="J50" s="254"/>
      <c r="K50" s="254"/>
      <c r="L50" s="254"/>
    </row>
    <row r="51" spans="2:12" ht="16" thickBot="1" x14ac:dyDescent="0.25">
      <c r="B51" s="292"/>
      <c r="C51" s="263" t="s">
        <v>104</v>
      </c>
      <c r="D51" s="162">
        <f>SUM(D39:D50)</f>
        <v>0</v>
      </c>
      <c r="E51" s="169">
        <f>SUM(E39:E50)</f>
        <v>0</v>
      </c>
      <c r="F51" s="163">
        <f>SUM(F39:F50)</f>
        <v>0</v>
      </c>
      <c r="G51" s="292"/>
      <c r="H51" s="267"/>
      <c r="I51" s="254"/>
      <c r="J51" s="254"/>
      <c r="K51" s="254"/>
      <c r="L51" s="254"/>
    </row>
    <row r="52" spans="2:12" ht="16" thickBot="1" x14ac:dyDescent="0.25">
      <c r="B52" s="292"/>
      <c r="C52" s="496"/>
      <c r="D52" s="496"/>
      <c r="E52" s="496"/>
      <c r="F52" s="254"/>
      <c r="G52" s="254"/>
      <c r="H52" s="199"/>
      <c r="I52" s="254"/>
      <c r="J52" s="254"/>
      <c r="K52" s="254"/>
      <c r="L52" s="254"/>
    </row>
    <row r="53" spans="2:12" ht="21" thickBot="1" x14ac:dyDescent="0.25">
      <c r="B53" s="63"/>
      <c r="C53" s="497" t="s">
        <v>318</v>
      </c>
      <c r="D53" s="497"/>
      <c r="E53" s="497"/>
      <c r="F53" s="497"/>
      <c r="G53" s="291"/>
      <c r="H53" s="498"/>
      <c r="I53" s="498"/>
      <c r="J53" s="498"/>
      <c r="K53" s="498"/>
      <c r="L53" s="63"/>
    </row>
    <row r="54" spans="2:12" x14ac:dyDescent="0.2">
      <c r="B54" s="63"/>
      <c r="C54" s="467" t="s">
        <v>250</v>
      </c>
      <c r="D54" s="258" t="s">
        <v>248</v>
      </c>
      <c r="E54" s="484" t="s">
        <v>219</v>
      </c>
      <c r="F54" s="465" t="s">
        <v>220</v>
      </c>
      <c r="G54" s="499"/>
      <c r="H54" s="486" t="s">
        <v>218</v>
      </c>
      <c r="I54" s="471"/>
      <c r="J54" s="471"/>
      <c r="K54" s="471"/>
      <c r="L54" s="63"/>
    </row>
    <row r="55" spans="2:12" ht="16" thickBot="1" x14ac:dyDescent="0.25">
      <c r="B55" s="63"/>
      <c r="C55" s="468"/>
      <c r="D55" s="384" t="s">
        <v>251</v>
      </c>
      <c r="E55" s="500"/>
      <c r="F55" s="466"/>
      <c r="G55" s="499"/>
      <c r="H55" s="487"/>
      <c r="I55" s="471"/>
      <c r="J55" s="471"/>
      <c r="K55" s="471"/>
      <c r="L55" s="63"/>
    </row>
    <row r="56" spans="2:12" ht="16" thickBot="1" x14ac:dyDescent="0.25">
      <c r="B56" s="63"/>
      <c r="C56" s="160" t="s">
        <v>64</v>
      </c>
      <c r="D56" s="259"/>
      <c r="E56" s="260"/>
      <c r="F56" s="283"/>
      <c r="G56" s="387"/>
      <c r="H56" s="346"/>
      <c r="I56" s="386"/>
      <c r="J56" s="386"/>
      <c r="K56" s="386"/>
      <c r="L56" s="63"/>
    </row>
    <row r="57" spans="2:12" ht="16" thickBot="1" x14ac:dyDescent="0.25">
      <c r="B57" s="63"/>
      <c r="C57" s="160" t="s">
        <v>65</v>
      </c>
      <c r="D57" s="259"/>
      <c r="E57" s="260"/>
      <c r="F57" s="283"/>
      <c r="G57" s="387"/>
      <c r="H57" s="346"/>
      <c r="I57" s="386"/>
      <c r="J57" s="386"/>
      <c r="K57" s="386"/>
      <c r="L57" s="63"/>
    </row>
    <row r="58" spans="2:12" ht="16" thickBot="1" x14ac:dyDescent="0.25">
      <c r="B58" s="63"/>
      <c r="C58" s="160" t="s">
        <v>66</v>
      </c>
      <c r="D58" s="259"/>
      <c r="E58" s="260"/>
      <c r="F58" s="283"/>
      <c r="G58" s="387"/>
      <c r="H58" s="346"/>
      <c r="I58" s="386"/>
      <c r="J58" s="386"/>
      <c r="K58" s="386"/>
      <c r="L58" s="63"/>
    </row>
    <row r="59" spans="2:12" ht="16" thickBot="1" x14ac:dyDescent="0.25">
      <c r="B59" s="63"/>
      <c r="C59" s="160" t="s">
        <v>67</v>
      </c>
      <c r="D59" s="259"/>
      <c r="E59" s="260"/>
      <c r="F59" s="283"/>
      <c r="G59" s="387"/>
      <c r="H59" s="346"/>
      <c r="I59" s="386"/>
      <c r="J59" s="386"/>
      <c r="K59" s="386"/>
      <c r="L59" s="63"/>
    </row>
    <row r="60" spans="2:12" ht="16" thickBot="1" x14ac:dyDescent="0.25">
      <c r="B60" s="63"/>
      <c r="C60" s="160" t="s">
        <v>68</v>
      </c>
      <c r="D60" s="259"/>
      <c r="E60" s="260"/>
      <c r="F60" s="283"/>
      <c r="G60" s="387"/>
      <c r="H60" s="346"/>
      <c r="I60" s="386"/>
      <c r="J60" s="386"/>
      <c r="K60" s="386"/>
      <c r="L60" s="63"/>
    </row>
    <row r="61" spans="2:12" ht="16" thickBot="1" x14ac:dyDescent="0.25">
      <c r="B61" s="63"/>
      <c r="C61" s="160" t="s">
        <v>69</v>
      </c>
      <c r="D61" s="259"/>
      <c r="E61" s="260"/>
      <c r="F61" s="283"/>
      <c r="G61" s="387"/>
      <c r="H61" s="346"/>
      <c r="I61" s="386"/>
      <c r="J61" s="386"/>
      <c r="K61" s="386"/>
      <c r="L61" s="63"/>
    </row>
    <row r="62" spans="2:12" ht="16" thickBot="1" x14ac:dyDescent="0.25">
      <c r="B62" s="63"/>
      <c r="C62" s="161" t="s">
        <v>70</v>
      </c>
      <c r="D62" s="259"/>
      <c r="E62" s="260"/>
      <c r="F62" s="283"/>
      <c r="G62" s="387"/>
      <c r="H62" s="346"/>
      <c r="I62" s="386"/>
      <c r="J62" s="386"/>
      <c r="K62" s="386"/>
      <c r="L62" s="63"/>
    </row>
    <row r="63" spans="2:12" ht="16" thickBot="1" x14ac:dyDescent="0.25">
      <c r="B63" s="63"/>
      <c r="C63" s="160" t="s">
        <v>71</v>
      </c>
      <c r="D63" s="259"/>
      <c r="E63" s="260"/>
      <c r="F63" s="283"/>
      <c r="G63" s="387"/>
      <c r="H63" s="346"/>
      <c r="I63" s="386"/>
      <c r="J63" s="386"/>
      <c r="K63" s="386"/>
      <c r="L63" s="63"/>
    </row>
    <row r="64" spans="2:12" ht="16" thickBot="1" x14ac:dyDescent="0.25">
      <c r="B64" s="63"/>
      <c r="C64" s="160" t="s">
        <v>72</v>
      </c>
      <c r="D64" s="261"/>
      <c r="E64" s="262"/>
      <c r="F64" s="284"/>
      <c r="G64" s="387"/>
      <c r="H64" s="347"/>
      <c r="I64" s="386"/>
      <c r="J64" s="386"/>
      <c r="K64" s="386"/>
      <c r="L64" s="63"/>
    </row>
    <row r="65" spans="2:12" ht="16" thickBot="1" x14ac:dyDescent="0.25">
      <c r="B65" s="63"/>
      <c r="C65" s="160" t="s">
        <v>73</v>
      </c>
      <c r="D65" s="259"/>
      <c r="E65" s="260"/>
      <c r="F65" s="283"/>
      <c r="G65" s="387"/>
      <c r="H65" s="346"/>
      <c r="I65" s="386"/>
      <c r="J65" s="386"/>
      <c r="K65" s="386"/>
      <c r="L65" s="63"/>
    </row>
    <row r="66" spans="2:12" ht="16" thickBot="1" x14ac:dyDescent="0.25">
      <c r="B66" s="63"/>
      <c r="C66" s="160" t="s">
        <v>74</v>
      </c>
      <c r="D66" s="259"/>
      <c r="E66" s="260"/>
      <c r="F66" s="283"/>
      <c r="G66" s="387"/>
      <c r="H66" s="346"/>
      <c r="I66" s="386"/>
      <c r="J66" s="386"/>
      <c r="K66" s="386"/>
      <c r="L66" s="63"/>
    </row>
    <row r="67" spans="2:12" ht="16" thickBot="1" x14ac:dyDescent="0.25">
      <c r="B67" s="63"/>
      <c r="C67" s="160" t="s">
        <v>75</v>
      </c>
      <c r="D67" s="259"/>
      <c r="E67" s="260"/>
      <c r="F67" s="283"/>
      <c r="G67" s="387"/>
      <c r="H67" s="346"/>
      <c r="I67" s="386"/>
      <c r="J67" s="386"/>
      <c r="K67" s="386"/>
      <c r="L67" s="63"/>
    </row>
    <row r="68" spans="2:12" ht="16" thickBot="1" x14ac:dyDescent="0.25">
      <c r="B68" s="63"/>
      <c r="C68" s="385" t="s">
        <v>104</v>
      </c>
      <c r="D68" s="162">
        <f>SUM(D56:D67)</f>
        <v>0</v>
      </c>
      <c r="E68" s="169">
        <f>SUM(E56:E67)</f>
        <v>0</v>
      </c>
      <c r="F68" s="163">
        <f>SUM(F56:F67)</f>
        <v>0</v>
      </c>
      <c r="G68" s="387"/>
      <c r="H68" s="267"/>
      <c r="I68" s="386"/>
      <c r="J68" s="386"/>
      <c r="K68" s="386"/>
      <c r="L68" s="63"/>
    </row>
    <row r="69" spans="2:12" ht="16" thickBot="1" x14ac:dyDescent="0.25">
      <c r="B69" s="63"/>
      <c r="C69" s="63"/>
      <c r="D69" s="63"/>
      <c r="E69" s="63"/>
      <c r="F69" s="63"/>
      <c r="G69" s="63"/>
      <c r="H69" s="63"/>
      <c r="I69" s="63"/>
      <c r="J69" s="63"/>
      <c r="K69" s="63"/>
      <c r="L69" s="63"/>
    </row>
    <row r="70" spans="2:12" ht="21" thickBot="1" x14ac:dyDescent="0.25">
      <c r="B70" s="63"/>
      <c r="C70" s="497" t="s">
        <v>319</v>
      </c>
      <c r="D70" s="497"/>
      <c r="E70" s="497"/>
      <c r="F70" s="497"/>
      <c r="G70" s="291"/>
      <c r="H70" s="498"/>
      <c r="I70" s="498"/>
      <c r="J70" s="498"/>
      <c r="K70" s="498"/>
      <c r="L70" s="63"/>
    </row>
    <row r="71" spans="2:12" x14ac:dyDescent="0.2">
      <c r="B71" s="63"/>
      <c r="C71" s="467" t="s">
        <v>250</v>
      </c>
      <c r="D71" s="258" t="s">
        <v>248</v>
      </c>
      <c r="E71" s="484" t="s">
        <v>219</v>
      </c>
      <c r="F71" s="465" t="s">
        <v>220</v>
      </c>
      <c r="G71" s="499"/>
      <c r="H71" s="486" t="s">
        <v>218</v>
      </c>
      <c r="I71" s="471"/>
      <c r="J71" s="471"/>
      <c r="K71" s="471"/>
      <c r="L71" s="63"/>
    </row>
    <row r="72" spans="2:12" ht="16" thickBot="1" x14ac:dyDescent="0.25">
      <c r="B72" s="63"/>
      <c r="C72" s="468"/>
      <c r="D72" s="384" t="s">
        <v>251</v>
      </c>
      <c r="E72" s="500"/>
      <c r="F72" s="466"/>
      <c r="G72" s="499"/>
      <c r="H72" s="487"/>
      <c r="I72" s="471"/>
      <c r="J72" s="471"/>
      <c r="K72" s="471"/>
      <c r="L72" s="63"/>
    </row>
    <row r="73" spans="2:12" ht="16" thickBot="1" x14ac:dyDescent="0.25">
      <c r="B73" s="63"/>
      <c r="C73" s="282" t="s">
        <v>64</v>
      </c>
      <c r="D73" s="259"/>
      <c r="E73" s="260"/>
      <c r="F73" s="283"/>
      <c r="G73" s="387"/>
      <c r="H73" s="346"/>
      <c r="I73" s="386"/>
      <c r="J73" s="386"/>
      <c r="K73" s="386"/>
      <c r="L73" s="63"/>
    </row>
    <row r="74" spans="2:12" ht="16" thickBot="1" x14ac:dyDescent="0.25">
      <c r="B74" s="63"/>
      <c r="C74" s="282" t="s">
        <v>65</v>
      </c>
      <c r="D74" s="259"/>
      <c r="E74" s="260"/>
      <c r="F74" s="283"/>
      <c r="G74" s="387"/>
      <c r="H74" s="346"/>
      <c r="I74" s="386"/>
      <c r="J74" s="386"/>
      <c r="K74" s="386"/>
      <c r="L74" s="63"/>
    </row>
    <row r="75" spans="2:12" ht="16" thickBot="1" x14ac:dyDescent="0.25">
      <c r="B75" s="63"/>
      <c r="C75" s="282" t="s">
        <v>66</v>
      </c>
      <c r="D75" s="259"/>
      <c r="E75" s="260"/>
      <c r="F75" s="283"/>
      <c r="G75" s="387"/>
      <c r="H75" s="346"/>
      <c r="I75" s="386"/>
      <c r="J75" s="386"/>
      <c r="K75" s="386"/>
      <c r="L75" s="63"/>
    </row>
    <row r="76" spans="2:12" ht="16" thickBot="1" x14ac:dyDescent="0.25">
      <c r="B76" s="63"/>
      <c r="C76" s="282" t="s">
        <v>67</v>
      </c>
      <c r="D76" s="259"/>
      <c r="E76" s="260"/>
      <c r="F76" s="283"/>
      <c r="G76" s="387"/>
      <c r="H76" s="346"/>
      <c r="I76" s="386"/>
      <c r="J76" s="386"/>
      <c r="K76" s="386"/>
      <c r="L76" s="63"/>
    </row>
    <row r="77" spans="2:12" ht="16" thickBot="1" x14ac:dyDescent="0.25">
      <c r="B77" s="63"/>
      <c r="C77" s="282" t="s">
        <v>68</v>
      </c>
      <c r="D77" s="259"/>
      <c r="E77" s="260"/>
      <c r="F77" s="283"/>
      <c r="G77" s="387"/>
      <c r="H77" s="346"/>
      <c r="I77" s="386"/>
      <c r="J77" s="386"/>
      <c r="K77" s="386"/>
      <c r="L77" s="63"/>
    </row>
    <row r="78" spans="2:12" ht="16" thickBot="1" x14ac:dyDescent="0.25">
      <c r="B78" s="63"/>
      <c r="C78" s="282" t="s">
        <v>69</v>
      </c>
      <c r="D78" s="259"/>
      <c r="E78" s="260"/>
      <c r="F78" s="283"/>
      <c r="G78" s="387"/>
      <c r="H78" s="346"/>
      <c r="I78" s="386"/>
      <c r="J78" s="386"/>
      <c r="K78" s="386"/>
      <c r="L78" s="63"/>
    </row>
    <row r="79" spans="2:12" ht="16" thickBot="1" x14ac:dyDescent="0.25">
      <c r="B79" s="63"/>
      <c r="C79" s="282" t="s">
        <v>70</v>
      </c>
      <c r="D79" s="259"/>
      <c r="E79" s="260"/>
      <c r="F79" s="283"/>
      <c r="G79" s="387"/>
      <c r="H79" s="346"/>
      <c r="I79" s="386"/>
      <c r="J79" s="386"/>
      <c r="K79" s="386"/>
      <c r="L79" s="63"/>
    </row>
    <row r="80" spans="2:12" ht="16" thickBot="1" x14ac:dyDescent="0.25">
      <c r="B80" s="63"/>
      <c r="C80" s="282" t="s">
        <v>71</v>
      </c>
      <c r="D80" s="259"/>
      <c r="E80" s="260"/>
      <c r="F80" s="283"/>
      <c r="G80" s="387"/>
      <c r="H80" s="346"/>
      <c r="I80" s="386"/>
      <c r="J80" s="386"/>
      <c r="K80" s="386"/>
      <c r="L80" s="63"/>
    </row>
    <row r="81" spans="2:12" ht="16" thickBot="1" x14ac:dyDescent="0.25">
      <c r="B81" s="63"/>
      <c r="C81" s="282" t="s">
        <v>72</v>
      </c>
      <c r="D81" s="261"/>
      <c r="E81" s="262"/>
      <c r="F81" s="284"/>
      <c r="G81" s="387"/>
      <c r="H81" s="347"/>
      <c r="I81" s="386"/>
      <c r="J81" s="386"/>
      <c r="K81" s="386"/>
      <c r="L81" s="63"/>
    </row>
    <row r="82" spans="2:12" ht="16" thickBot="1" x14ac:dyDescent="0.25">
      <c r="B82" s="63"/>
      <c r="C82" s="282" t="s">
        <v>73</v>
      </c>
      <c r="D82" s="259"/>
      <c r="E82" s="260"/>
      <c r="F82" s="283"/>
      <c r="G82" s="387"/>
      <c r="H82" s="346"/>
      <c r="I82" s="386"/>
      <c r="J82" s="386"/>
      <c r="K82" s="386"/>
      <c r="L82" s="63"/>
    </row>
    <row r="83" spans="2:12" ht="16" thickBot="1" x14ac:dyDescent="0.25">
      <c r="B83" s="63"/>
      <c r="C83" s="282" t="s">
        <v>74</v>
      </c>
      <c r="D83" s="259"/>
      <c r="E83" s="260"/>
      <c r="F83" s="283"/>
      <c r="G83" s="387"/>
      <c r="H83" s="346"/>
      <c r="I83" s="386"/>
      <c r="J83" s="386"/>
      <c r="K83" s="386"/>
      <c r="L83" s="63"/>
    </row>
    <row r="84" spans="2:12" ht="16" thickBot="1" x14ac:dyDescent="0.25">
      <c r="B84" s="63"/>
      <c r="C84" s="282" t="s">
        <v>75</v>
      </c>
      <c r="D84" s="259"/>
      <c r="E84" s="260"/>
      <c r="F84" s="283"/>
      <c r="G84" s="387"/>
      <c r="H84" s="346"/>
      <c r="I84" s="386"/>
      <c r="J84" s="386"/>
      <c r="K84" s="386"/>
      <c r="L84" s="63"/>
    </row>
    <row r="85" spans="2:12" ht="16" thickBot="1" x14ac:dyDescent="0.25">
      <c r="B85" s="63"/>
      <c r="C85" s="385" t="s">
        <v>104</v>
      </c>
      <c r="D85" s="162">
        <f>SUM(D73:D84)</f>
        <v>0</v>
      </c>
      <c r="E85" s="265">
        <f>SUM(E73:E84)</f>
        <v>0</v>
      </c>
      <c r="F85" s="163">
        <f>SUM(F73:F84)</f>
        <v>0</v>
      </c>
      <c r="G85" s="387"/>
      <c r="H85" s="267"/>
      <c r="I85" s="386"/>
      <c r="J85" s="386"/>
      <c r="K85" s="386"/>
      <c r="L85" s="63"/>
    </row>
    <row r="86" spans="2:12" ht="16" thickBot="1" x14ac:dyDescent="0.25">
      <c r="B86" s="387"/>
      <c r="C86" s="496"/>
      <c r="D86" s="496"/>
      <c r="E86" s="496"/>
      <c r="F86" s="386"/>
      <c r="G86" s="386"/>
      <c r="H86" s="199"/>
      <c r="I86" s="386"/>
      <c r="J86" s="386"/>
      <c r="K86" s="386"/>
      <c r="L86" s="386"/>
    </row>
    <row r="87" spans="2:12" ht="21" thickBot="1" x14ac:dyDescent="0.25">
      <c r="B87" s="63"/>
      <c r="C87" s="497" t="s">
        <v>320</v>
      </c>
      <c r="D87" s="497"/>
      <c r="E87" s="497"/>
      <c r="F87" s="497"/>
      <c r="G87" s="291"/>
      <c r="H87" s="498"/>
      <c r="I87" s="498"/>
      <c r="J87" s="498"/>
      <c r="K87" s="498"/>
      <c r="L87" s="63"/>
    </row>
    <row r="88" spans="2:12" x14ac:dyDescent="0.2">
      <c r="B88" s="63"/>
      <c r="C88" s="467" t="s">
        <v>250</v>
      </c>
      <c r="D88" s="258" t="s">
        <v>248</v>
      </c>
      <c r="E88" s="484" t="s">
        <v>219</v>
      </c>
      <c r="F88" s="465" t="s">
        <v>220</v>
      </c>
      <c r="G88" s="499"/>
      <c r="H88" s="486" t="s">
        <v>218</v>
      </c>
      <c r="I88" s="471"/>
      <c r="J88" s="471"/>
      <c r="K88" s="471"/>
      <c r="L88" s="63"/>
    </row>
    <row r="89" spans="2:12" ht="16" thickBot="1" x14ac:dyDescent="0.25">
      <c r="B89" s="63"/>
      <c r="C89" s="468"/>
      <c r="D89" s="384" t="s">
        <v>251</v>
      </c>
      <c r="E89" s="500"/>
      <c r="F89" s="466"/>
      <c r="G89" s="499"/>
      <c r="H89" s="487"/>
      <c r="I89" s="471"/>
      <c r="J89" s="471"/>
      <c r="K89" s="471"/>
      <c r="L89" s="63"/>
    </row>
    <row r="90" spans="2:12" ht="16" thickBot="1" x14ac:dyDescent="0.25">
      <c r="B90" s="63"/>
      <c r="C90" s="160" t="s">
        <v>64</v>
      </c>
      <c r="D90" s="259"/>
      <c r="E90" s="260"/>
      <c r="F90" s="283"/>
      <c r="G90" s="387"/>
      <c r="H90" s="346"/>
      <c r="I90" s="386"/>
      <c r="J90" s="386"/>
      <c r="K90" s="386"/>
      <c r="L90" s="63"/>
    </row>
    <row r="91" spans="2:12" ht="16" thickBot="1" x14ac:dyDescent="0.25">
      <c r="B91" s="63"/>
      <c r="C91" s="160" t="s">
        <v>65</v>
      </c>
      <c r="D91" s="259"/>
      <c r="E91" s="260"/>
      <c r="F91" s="283"/>
      <c r="G91" s="387"/>
      <c r="H91" s="346"/>
      <c r="I91" s="386"/>
      <c r="J91" s="386"/>
      <c r="K91" s="386"/>
      <c r="L91" s="63"/>
    </row>
    <row r="92" spans="2:12" ht="16" thickBot="1" x14ac:dyDescent="0.25">
      <c r="B92" s="63"/>
      <c r="C92" s="160" t="s">
        <v>66</v>
      </c>
      <c r="D92" s="259"/>
      <c r="E92" s="260"/>
      <c r="F92" s="283"/>
      <c r="G92" s="387"/>
      <c r="H92" s="346"/>
      <c r="I92" s="386"/>
      <c r="J92" s="386"/>
      <c r="K92" s="386"/>
      <c r="L92" s="63"/>
    </row>
    <row r="93" spans="2:12" ht="16" thickBot="1" x14ac:dyDescent="0.25">
      <c r="B93" s="63"/>
      <c r="C93" s="160" t="s">
        <v>67</v>
      </c>
      <c r="D93" s="259"/>
      <c r="E93" s="260"/>
      <c r="F93" s="283"/>
      <c r="G93" s="387"/>
      <c r="H93" s="346"/>
      <c r="I93" s="386"/>
      <c r="J93" s="386"/>
      <c r="K93" s="386"/>
      <c r="L93" s="63"/>
    </row>
    <row r="94" spans="2:12" ht="16" thickBot="1" x14ac:dyDescent="0.25">
      <c r="B94" s="63"/>
      <c r="C94" s="160" t="s">
        <v>68</v>
      </c>
      <c r="D94" s="259"/>
      <c r="E94" s="260"/>
      <c r="F94" s="283"/>
      <c r="G94" s="387"/>
      <c r="H94" s="346"/>
      <c r="I94" s="386"/>
      <c r="J94" s="386"/>
      <c r="K94" s="386"/>
      <c r="L94" s="63"/>
    </row>
    <row r="95" spans="2:12" ht="16" thickBot="1" x14ac:dyDescent="0.25">
      <c r="B95" s="63"/>
      <c r="C95" s="160" t="s">
        <v>69</v>
      </c>
      <c r="D95" s="259"/>
      <c r="E95" s="260"/>
      <c r="F95" s="283"/>
      <c r="G95" s="387"/>
      <c r="H95" s="346"/>
      <c r="I95" s="386"/>
      <c r="J95" s="386"/>
      <c r="K95" s="386"/>
      <c r="L95" s="63"/>
    </row>
    <row r="96" spans="2:12" ht="16" thickBot="1" x14ac:dyDescent="0.25">
      <c r="B96" s="63"/>
      <c r="C96" s="161" t="s">
        <v>70</v>
      </c>
      <c r="D96" s="259"/>
      <c r="E96" s="260"/>
      <c r="F96" s="283"/>
      <c r="G96" s="387"/>
      <c r="H96" s="346"/>
      <c r="I96" s="386"/>
      <c r="J96" s="386"/>
      <c r="K96" s="386"/>
      <c r="L96" s="63"/>
    </row>
    <row r="97" spans="2:12" ht="16" thickBot="1" x14ac:dyDescent="0.25">
      <c r="B97" s="63"/>
      <c r="C97" s="160" t="s">
        <v>71</v>
      </c>
      <c r="D97" s="259"/>
      <c r="E97" s="260"/>
      <c r="F97" s="283"/>
      <c r="G97" s="387"/>
      <c r="H97" s="346"/>
      <c r="I97" s="386"/>
      <c r="J97" s="386"/>
      <c r="K97" s="386"/>
      <c r="L97" s="63"/>
    </row>
    <row r="98" spans="2:12" ht="16" thickBot="1" x14ac:dyDescent="0.25">
      <c r="B98" s="63"/>
      <c r="C98" s="160" t="s">
        <v>72</v>
      </c>
      <c r="D98" s="261"/>
      <c r="E98" s="262"/>
      <c r="F98" s="284"/>
      <c r="G98" s="387"/>
      <c r="H98" s="347"/>
      <c r="I98" s="386"/>
      <c r="J98" s="386"/>
      <c r="K98" s="386"/>
      <c r="L98" s="63"/>
    </row>
    <row r="99" spans="2:12" ht="16" thickBot="1" x14ac:dyDescent="0.25">
      <c r="B99" s="63"/>
      <c r="C99" s="160" t="s">
        <v>73</v>
      </c>
      <c r="D99" s="259"/>
      <c r="E99" s="260"/>
      <c r="F99" s="283"/>
      <c r="G99" s="387"/>
      <c r="H99" s="346"/>
      <c r="I99" s="386"/>
      <c r="J99" s="386"/>
      <c r="K99" s="386"/>
      <c r="L99" s="63"/>
    </row>
    <row r="100" spans="2:12" ht="16" thickBot="1" x14ac:dyDescent="0.25">
      <c r="B100" s="63"/>
      <c r="C100" s="160" t="s">
        <v>74</v>
      </c>
      <c r="D100" s="259"/>
      <c r="E100" s="260"/>
      <c r="F100" s="283"/>
      <c r="G100" s="387"/>
      <c r="H100" s="346"/>
      <c r="I100" s="386"/>
      <c r="J100" s="386"/>
      <c r="K100" s="386"/>
      <c r="L100" s="63"/>
    </row>
    <row r="101" spans="2:12" ht="16" thickBot="1" x14ac:dyDescent="0.25">
      <c r="B101" s="63"/>
      <c r="C101" s="160" t="s">
        <v>75</v>
      </c>
      <c r="D101" s="259"/>
      <c r="E101" s="260"/>
      <c r="F101" s="283"/>
      <c r="G101" s="387"/>
      <c r="H101" s="346"/>
      <c r="I101" s="386"/>
      <c r="J101" s="386"/>
      <c r="K101" s="386"/>
      <c r="L101" s="63"/>
    </row>
    <row r="102" spans="2:12" ht="16" thickBot="1" x14ac:dyDescent="0.25">
      <c r="B102" s="63"/>
      <c r="C102" s="385" t="s">
        <v>104</v>
      </c>
      <c r="D102" s="162">
        <f>SUM(D90:D101)</f>
        <v>0</v>
      </c>
      <c r="E102" s="169">
        <f>SUM(E90:E101)</f>
        <v>0</v>
      </c>
      <c r="F102" s="163">
        <f>SUM(F90:F101)</f>
        <v>0</v>
      </c>
      <c r="G102" s="387"/>
      <c r="H102" s="267"/>
      <c r="I102" s="386"/>
      <c r="J102" s="386"/>
      <c r="K102" s="386"/>
      <c r="L102" s="63"/>
    </row>
    <row r="103" spans="2:12" ht="16" thickBot="1" x14ac:dyDescent="0.25">
      <c r="B103" s="63"/>
      <c r="C103" s="63"/>
      <c r="D103" s="63"/>
      <c r="E103" s="63"/>
      <c r="F103" s="63"/>
      <c r="G103" s="63"/>
      <c r="H103" s="63"/>
      <c r="I103" s="63"/>
      <c r="J103" s="63"/>
      <c r="K103" s="63"/>
      <c r="L103" s="63"/>
    </row>
    <row r="104" spans="2:12" ht="16" thickBot="1" x14ac:dyDescent="0.25">
      <c r="B104" s="393"/>
      <c r="C104" s="496"/>
      <c r="D104" s="496"/>
      <c r="E104" s="496"/>
      <c r="F104" s="390"/>
      <c r="G104" s="390"/>
      <c r="H104" s="199"/>
      <c r="I104" s="390"/>
      <c r="J104" s="390"/>
      <c r="K104" s="390"/>
      <c r="L104" s="390"/>
    </row>
    <row r="105" spans="2:12" ht="21" thickBot="1" x14ac:dyDescent="0.25">
      <c r="B105" s="63"/>
      <c r="C105" s="497" t="s">
        <v>321</v>
      </c>
      <c r="D105" s="497"/>
      <c r="E105" s="497"/>
      <c r="F105" s="497"/>
      <c r="G105" s="291"/>
      <c r="H105" s="498"/>
      <c r="I105" s="498"/>
      <c r="J105" s="498"/>
      <c r="K105" s="498"/>
      <c r="L105" s="63"/>
    </row>
    <row r="106" spans="2:12" x14ac:dyDescent="0.2">
      <c r="B106" s="63"/>
      <c r="C106" s="467" t="s">
        <v>250</v>
      </c>
      <c r="D106" s="258" t="s">
        <v>248</v>
      </c>
      <c r="E106" s="484" t="s">
        <v>219</v>
      </c>
      <c r="F106" s="465" t="s">
        <v>220</v>
      </c>
      <c r="G106" s="499"/>
      <c r="H106" s="486" t="s">
        <v>218</v>
      </c>
      <c r="I106" s="471"/>
      <c r="J106" s="471"/>
      <c r="K106" s="471"/>
      <c r="L106" s="63"/>
    </row>
    <row r="107" spans="2:12" ht="16" thickBot="1" x14ac:dyDescent="0.25">
      <c r="B107" s="63"/>
      <c r="C107" s="468"/>
      <c r="D107" s="392" t="s">
        <v>251</v>
      </c>
      <c r="E107" s="500"/>
      <c r="F107" s="466"/>
      <c r="G107" s="499"/>
      <c r="H107" s="487"/>
      <c r="I107" s="471"/>
      <c r="J107" s="471"/>
      <c r="K107" s="471"/>
      <c r="L107" s="63"/>
    </row>
    <row r="108" spans="2:12" ht="16" thickBot="1" x14ac:dyDescent="0.25">
      <c r="B108" s="63"/>
      <c r="C108" s="160" t="s">
        <v>64</v>
      </c>
      <c r="D108" s="259"/>
      <c r="E108" s="260"/>
      <c r="F108" s="283"/>
      <c r="G108" s="393"/>
      <c r="H108" s="346"/>
      <c r="I108" s="390"/>
      <c r="J108" s="390"/>
      <c r="K108" s="390"/>
      <c r="L108" s="63"/>
    </row>
    <row r="109" spans="2:12" ht="16" thickBot="1" x14ac:dyDescent="0.25">
      <c r="B109" s="63"/>
      <c r="C109" s="160" t="s">
        <v>65</v>
      </c>
      <c r="D109" s="259"/>
      <c r="E109" s="260"/>
      <c r="F109" s="283"/>
      <c r="G109" s="393"/>
      <c r="H109" s="346"/>
      <c r="I109" s="390"/>
      <c r="J109" s="390"/>
      <c r="K109" s="390"/>
      <c r="L109" s="63"/>
    </row>
    <row r="110" spans="2:12" ht="16" thickBot="1" x14ac:dyDescent="0.25">
      <c r="B110" s="63"/>
      <c r="C110" s="160" t="s">
        <v>66</v>
      </c>
      <c r="D110" s="259"/>
      <c r="E110" s="260"/>
      <c r="F110" s="283"/>
      <c r="G110" s="393"/>
      <c r="H110" s="346"/>
      <c r="I110" s="390"/>
      <c r="J110" s="390"/>
      <c r="K110" s="390"/>
      <c r="L110" s="63"/>
    </row>
    <row r="111" spans="2:12" ht="16" thickBot="1" x14ac:dyDescent="0.25">
      <c r="B111" s="63"/>
      <c r="C111" s="160" t="s">
        <v>67</v>
      </c>
      <c r="D111" s="259"/>
      <c r="E111" s="260"/>
      <c r="F111" s="283"/>
      <c r="G111" s="393"/>
      <c r="H111" s="346"/>
      <c r="I111" s="390"/>
      <c r="J111" s="390"/>
      <c r="K111" s="390"/>
      <c r="L111" s="63"/>
    </row>
    <row r="112" spans="2:12" ht="16" thickBot="1" x14ac:dyDescent="0.25">
      <c r="B112" s="63"/>
      <c r="C112" s="160" t="s">
        <v>68</v>
      </c>
      <c r="D112" s="259"/>
      <c r="E112" s="260"/>
      <c r="F112" s="283"/>
      <c r="G112" s="393"/>
      <c r="H112" s="346"/>
      <c r="I112" s="390"/>
      <c r="J112" s="390"/>
      <c r="K112" s="390"/>
      <c r="L112" s="63"/>
    </row>
    <row r="113" spans="2:12" ht="16" thickBot="1" x14ac:dyDescent="0.25">
      <c r="B113" s="63"/>
      <c r="C113" s="160" t="s">
        <v>69</v>
      </c>
      <c r="D113" s="259"/>
      <c r="E113" s="260"/>
      <c r="F113" s="283"/>
      <c r="G113" s="393"/>
      <c r="H113" s="346"/>
      <c r="I113" s="390"/>
      <c r="J113" s="390"/>
      <c r="K113" s="390"/>
      <c r="L113" s="63"/>
    </row>
    <row r="114" spans="2:12" ht="16" thickBot="1" x14ac:dyDescent="0.25">
      <c r="B114" s="63"/>
      <c r="C114" s="161" t="s">
        <v>70</v>
      </c>
      <c r="D114" s="259"/>
      <c r="E114" s="260"/>
      <c r="F114" s="283"/>
      <c r="G114" s="393"/>
      <c r="H114" s="346"/>
      <c r="I114" s="390"/>
      <c r="J114" s="390"/>
      <c r="K114" s="390"/>
      <c r="L114" s="63"/>
    </row>
    <row r="115" spans="2:12" ht="16" thickBot="1" x14ac:dyDescent="0.25">
      <c r="B115" s="63"/>
      <c r="C115" s="160" t="s">
        <v>71</v>
      </c>
      <c r="D115" s="259"/>
      <c r="E115" s="260"/>
      <c r="F115" s="283"/>
      <c r="G115" s="393"/>
      <c r="H115" s="346"/>
      <c r="I115" s="390"/>
      <c r="J115" s="390"/>
      <c r="K115" s="390"/>
      <c r="L115" s="63"/>
    </row>
    <row r="116" spans="2:12" ht="16" thickBot="1" x14ac:dyDescent="0.25">
      <c r="B116" s="63"/>
      <c r="C116" s="160" t="s">
        <v>72</v>
      </c>
      <c r="D116" s="261"/>
      <c r="E116" s="262"/>
      <c r="F116" s="284"/>
      <c r="G116" s="393"/>
      <c r="H116" s="347"/>
      <c r="I116" s="390"/>
      <c r="J116" s="390"/>
      <c r="K116" s="390"/>
      <c r="L116" s="63"/>
    </row>
    <row r="117" spans="2:12" ht="16" thickBot="1" x14ac:dyDescent="0.25">
      <c r="B117" s="63"/>
      <c r="C117" s="160" t="s">
        <v>73</v>
      </c>
      <c r="D117" s="259"/>
      <c r="E117" s="260"/>
      <c r="F117" s="283"/>
      <c r="G117" s="393"/>
      <c r="H117" s="346"/>
      <c r="I117" s="390"/>
      <c r="J117" s="390"/>
      <c r="K117" s="390"/>
      <c r="L117" s="63"/>
    </row>
    <row r="118" spans="2:12" ht="16" thickBot="1" x14ac:dyDescent="0.25">
      <c r="B118" s="63"/>
      <c r="C118" s="160" t="s">
        <v>74</v>
      </c>
      <c r="D118" s="259"/>
      <c r="E118" s="260"/>
      <c r="F118" s="283"/>
      <c r="G118" s="393"/>
      <c r="H118" s="346"/>
      <c r="I118" s="390"/>
      <c r="J118" s="390"/>
      <c r="K118" s="390"/>
      <c r="L118" s="63"/>
    </row>
    <row r="119" spans="2:12" ht="16" thickBot="1" x14ac:dyDescent="0.25">
      <c r="B119" s="63"/>
      <c r="C119" s="160" t="s">
        <v>75</v>
      </c>
      <c r="D119" s="259"/>
      <c r="E119" s="260"/>
      <c r="F119" s="283"/>
      <c r="G119" s="393"/>
      <c r="H119" s="346"/>
      <c r="I119" s="390"/>
      <c r="J119" s="390"/>
      <c r="K119" s="390"/>
      <c r="L119" s="63"/>
    </row>
    <row r="120" spans="2:12" ht="16" thickBot="1" x14ac:dyDescent="0.25">
      <c r="B120" s="63"/>
      <c r="C120" s="391" t="s">
        <v>104</v>
      </c>
      <c r="D120" s="162">
        <f>SUM(D108:D119)</f>
        <v>0</v>
      </c>
      <c r="E120" s="169">
        <f>SUM(E108:E119)</f>
        <v>0</v>
      </c>
      <c r="F120" s="163">
        <f>SUM(F108:F119)</f>
        <v>0</v>
      </c>
      <c r="G120" s="393"/>
      <c r="H120" s="267"/>
      <c r="I120" s="390"/>
      <c r="J120" s="390"/>
      <c r="K120" s="390"/>
      <c r="L120" s="63"/>
    </row>
    <row r="121" spans="2:12" x14ac:dyDescent="0.2">
      <c r="B121" s="63"/>
      <c r="C121" s="63"/>
      <c r="D121" s="63"/>
      <c r="E121" s="63"/>
      <c r="F121" s="63"/>
      <c r="G121" s="63"/>
      <c r="H121" s="63"/>
      <c r="I121" s="63"/>
      <c r="J121" s="63"/>
      <c r="K121" s="63"/>
      <c r="L121" s="63"/>
    </row>
  </sheetData>
  <sheetProtection algorithmName="SHA-512" hashValue="Ru/RNbKbzEf9vC06JkMEX7zIpB6pixxobU2TfuE6d1dFIElxdOHlhKHTOeVCJi07TfJ0cNXkf17yNfPR2QMw7w==" saltValue="QWRmV1A0htXjD2Z7nB9/TQ==" spinCount="100000" sheet="1" formatCells="0" formatColumns="0" formatRows="0" insertColumns="0" insertRows="0" insertHyperlinks="0" deleteColumns="0" deleteRows="0" sort="0" autoFilter="0" pivotTables="0"/>
  <mergeCells count="67">
    <mergeCell ref="C86:E86"/>
    <mergeCell ref="C87:F87"/>
    <mergeCell ref="H87:K87"/>
    <mergeCell ref="C88:C89"/>
    <mergeCell ref="E88:E89"/>
    <mergeCell ref="F88:F89"/>
    <mergeCell ref="G88:G89"/>
    <mergeCell ref="H88:H89"/>
    <mergeCell ref="I88:I89"/>
    <mergeCell ref="J88:J89"/>
    <mergeCell ref="K88:K89"/>
    <mergeCell ref="C70:F70"/>
    <mergeCell ref="H70:K70"/>
    <mergeCell ref="C71:C72"/>
    <mergeCell ref="E71:E72"/>
    <mergeCell ref="F71:F72"/>
    <mergeCell ref="G71:G72"/>
    <mergeCell ref="H71:H72"/>
    <mergeCell ref="I71:I72"/>
    <mergeCell ref="J71:J72"/>
    <mergeCell ref="K71:K72"/>
    <mergeCell ref="C53:F53"/>
    <mergeCell ref="H53:K53"/>
    <mergeCell ref="C54:C55"/>
    <mergeCell ref="E54:E55"/>
    <mergeCell ref="F54:F55"/>
    <mergeCell ref="G54:G55"/>
    <mergeCell ref="H54:H55"/>
    <mergeCell ref="I54:I55"/>
    <mergeCell ref="J54:J55"/>
    <mergeCell ref="K54:K55"/>
    <mergeCell ref="L37:L38"/>
    <mergeCell ref="C52:E52"/>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C15:E15"/>
    <mergeCell ref="F15:K15"/>
    <mergeCell ref="C9:H9"/>
    <mergeCell ref="C10:H10"/>
    <mergeCell ref="C14:E14"/>
    <mergeCell ref="F14:K14"/>
    <mergeCell ref="C104:E104"/>
    <mergeCell ref="C105:F105"/>
    <mergeCell ref="H105:K105"/>
    <mergeCell ref="C106:C107"/>
    <mergeCell ref="E106:E107"/>
    <mergeCell ref="F106:F107"/>
    <mergeCell ref="G106:G107"/>
    <mergeCell ref="H106:H107"/>
    <mergeCell ref="I106:I107"/>
    <mergeCell ref="J106:J107"/>
    <mergeCell ref="K106:K107"/>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le24"/>
  <dimension ref="B1:U53"/>
  <sheetViews>
    <sheetView showGridLines="0" workbookViewId="0">
      <selection activeCell="K10" sqref="K10"/>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5.83203125" style="59" customWidth="1"/>
    <col min="8" max="8" width="25.832031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2"/>
      <c r="D4" s="372" t="s">
        <v>185</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289</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184</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fournisseurs'!H33</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226"/>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yJ4u1hbLa4x7HAxeWXPiw8nPVt8BTo0nXr4pgVYiFnzngUedNFjDnRCYA/+OdRDGizNBVeptwtftCoUBzSiigA==" saltValue="1atptUwizm1RLSoxkZRQ6A==" spinCount="100000" sheet="1" formatCells="0" formatColumns="0" formatRows="0" insertColumns="0" insertRows="0" insertHyperlinks="0" deleteColumns="0" deleteRows="0" sort="0" autoFilter="0" pivotTables="0"/>
  <mergeCells count="25">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le25"/>
  <dimension ref="B1:U53"/>
  <sheetViews>
    <sheetView showGridLines="0" topLeftCell="B9" workbookViewId="0">
      <selection activeCell="C10" sqref="C10:H10"/>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6" style="59" customWidth="1"/>
    <col min="8" max="8" width="33.832031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2"/>
      <c r="D4" s="374" t="s">
        <v>186</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296</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187</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fournisseurs'!H34</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226"/>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EYarU0DL1udcrWat3ChPRLZ0XFeWhTsOoLgLR4G0NwPyAaoUfzB4/2Q17alaVDO0JqQPk53YiWMv4FIsbzJZxw==" saltValue="u8paBol0gQ8We/b5o4retw==" spinCount="100000" sheet="1" formatCells="0" formatColumns="0" formatRows="0" insertColumns="0" insertRows="0" insertHyperlinks="0" deleteColumns="0" deleteRows="0" sort="0" autoFilter="0" pivotTables="0"/>
  <mergeCells count="25">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le26"/>
  <dimension ref="B1:U53"/>
  <sheetViews>
    <sheetView showGridLines="0" topLeftCell="A36" workbookViewId="0">
      <selection activeCell="C10" sqref="C10:H10"/>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7.6640625" style="59" customWidth="1"/>
    <col min="7" max="7" width="6.1640625" style="59" customWidth="1"/>
    <col min="8" max="8" width="28.332031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2"/>
      <c r="D4" s="372" t="s">
        <v>188</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293</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189</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fournisseurs'!H35</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355"/>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iHkC2SYrD619A54DB8JnLJpgM+pFUQ1yUSoY6gaGC0Ao2q6ZdmbU+EixxP/aOcK4lu5G/Kr1gGvrHaAwXU5h7A==" saltValue="fY4QtH6mgMV0cyPJpqB6LA==" spinCount="100000" sheet="1" formatCells="0" formatColumns="0" formatRows="0" insertColumns="0" insertRows="0" insertHyperlinks="0" deleteColumns="0" deleteRows="0" sort="0" autoFilter="0" pivotTables="0"/>
  <mergeCells count="25">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le27"/>
  <dimension ref="B1:U53"/>
  <sheetViews>
    <sheetView showGridLines="0" topLeftCell="A12" workbookViewId="0">
      <selection activeCell="F11" sqref="F11"/>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7.83203125" style="59" customWidth="1"/>
    <col min="8" max="8" width="23"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2"/>
      <c r="D4" s="374" t="s">
        <v>190</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289</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191</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fournisseurs'!H36</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355"/>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YlKCj+EGGy3XMAxCIBd8rfUFRGwp1JNmmSc2BR1qpotrWQFmTxmKmh6IXbxH6jPEkHbMp/9lxg0qdqwL8MwkIw==" saltValue="zbFS99H7l5O48fJmitAXxQ==" spinCount="100000" sheet="1" formatCells="0" formatColumns="0" formatRows="0" insertColumns="0" insertRows="0" insertHyperlinks="0" deleteColumns="0" deleteRows="0" sort="0" autoFilter="0" pivotTables="0"/>
  <mergeCells count="25">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le28"/>
  <dimension ref="B1:U53"/>
  <sheetViews>
    <sheetView showGridLines="0" workbookViewId="0">
      <selection activeCell="F12" sqref="F12"/>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6.33203125" style="59" customWidth="1"/>
    <col min="8" max="8" width="25.16406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2"/>
      <c r="D4" s="372" t="s">
        <v>193</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297</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194</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fournisseurs'!H37</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226"/>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B1oDeUHO2kImYqabe4sO0eQS3TxnTbIorBQeI+vHWWJVYCFak9vH+p1MXFNvQzsquqWKhlrKV5tzpwJBHHMYew==" saltValue="4/e+11ussmZQYDF9wYTszA==" spinCount="100000" sheet="1" formatCells="0" formatColumns="0" formatRows="0" insertColumns="0" insertRows="0" insertHyperlinks="0" deleteColumns="0" deleteRows="0" sort="0" autoFilter="0" pivotTables="0"/>
  <mergeCells count="25">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le3">
    <pageSetUpPr fitToPage="1"/>
  </sheetPr>
  <dimension ref="B1:AO53"/>
  <sheetViews>
    <sheetView showGridLines="0" topLeftCell="A10" zoomScale="90" zoomScaleNormal="90" zoomScalePageLayoutView="90" workbookViewId="0">
      <selection activeCell="C20" sqref="C20"/>
    </sheetView>
  </sheetViews>
  <sheetFormatPr baseColWidth="10" defaultColWidth="10.6640625" defaultRowHeight="14" x14ac:dyDescent="0.15"/>
  <cols>
    <col min="1" max="2" width="1.83203125" style="83" customWidth="1"/>
    <col min="3" max="3" width="55.83203125" style="83" customWidth="1"/>
    <col min="4" max="4" width="14.1640625" style="83" customWidth="1"/>
    <col min="5" max="5" width="19.6640625" style="83" customWidth="1"/>
    <col min="6" max="10" width="31.5" style="82" customWidth="1"/>
    <col min="11" max="11" width="18" style="82" customWidth="1"/>
    <col min="12" max="13" width="21.1640625" style="82" customWidth="1"/>
    <col min="14" max="18" width="14.5" style="82" customWidth="1"/>
    <col min="19" max="19" width="15.83203125" style="82" customWidth="1"/>
    <col min="20" max="20" width="64.1640625" style="83" customWidth="1"/>
    <col min="21" max="16384" width="10.6640625" style="83"/>
  </cols>
  <sheetData>
    <row r="1" spans="2:25" s="61" customFormat="1" ht="13" x14ac:dyDescent="0.15"/>
    <row r="2" spans="2:25" s="61" customFormat="1" ht="13" x14ac:dyDescent="0.15">
      <c r="B2" s="18"/>
      <c r="C2"/>
      <c r="D2"/>
      <c r="E2"/>
      <c r="F2"/>
      <c r="G2"/>
      <c r="H2"/>
      <c r="I2"/>
      <c r="J2"/>
      <c r="K2"/>
      <c r="L2"/>
      <c r="M2" s="23"/>
      <c r="N2"/>
      <c r="O2" s="18"/>
      <c r="P2" s="18"/>
      <c r="Q2" s="18"/>
      <c r="R2" s="18"/>
      <c r="S2" s="18"/>
      <c r="T2"/>
      <c r="U2" s="18"/>
    </row>
    <row r="3" spans="2:25" s="61" customFormat="1" ht="3" customHeight="1" x14ac:dyDescent="0.15">
      <c r="B3" s="18"/>
      <c r="C3" s="55"/>
      <c r="D3" s="55"/>
      <c r="E3" s="55"/>
      <c r="F3" s="55"/>
      <c r="G3" s="55"/>
      <c r="H3" s="55"/>
      <c r="I3" s="55"/>
      <c r="J3" s="55"/>
      <c r="K3" s="55"/>
      <c r="L3" s="55"/>
      <c r="M3" s="55"/>
      <c r="N3" s="55"/>
      <c r="O3" s="382"/>
      <c r="P3" s="382"/>
      <c r="Q3" s="382"/>
      <c r="R3" s="382"/>
      <c r="S3" s="382"/>
      <c r="T3" s="382"/>
      <c r="U3" s="53"/>
      <c r="V3" s="79"/>
      <c r="W3" s="79"/>
      <c r="X3" s="79"/>
      <c r="Y3" s="79"/>
    </row>
    <row r="4" spans="2:25" s="61" customFormat="1" ht="122" customHeight="1" x14ac:dyDescent="0.15">
      <c r="B4" s="18"/>
      <c r="C4" s="372"/>
      <c r="D4" s="372" t="s">
        <v>110</v>
      </c>
      <c r="E4" s="372"/>
      <c r="F4" s="372"/>
      <c r="G4" s="372"/>
      <c r="H4" s="372"/>
      <c r="I4" s="372"/>
      <c r="J4" s="372"/>
      <c r="K4" s="372"/>
      <c r="L4" s="372"/>
      <c r="M4" s="372"/>
      <c r="N4" s="372"/>
      <c r="O4" s="53"/>
      <c r="P4" s="53"/>
      <c r="Q4" s="53"/>
      <c r="R4" s="53"/>
      <c r="S4" s="53"/>
      <c r="T4" s="53"/>
      <c r="U4" s="53"/>
      <c r="V4" s="79"/>
      <c r="W4" s="79"/>
      <c r="X4" s="79"/>
      <c r="Y4" s="79"/>
    </row>
    <row r="5" spans="2:25" s="61" customFormat="1" ht="2" customHeight="1" x14ac:dyDescent="0.15">
      <c r="B5" s="18"/>
      <c r="C5" s="55"/>
      <c r="D5" s="55"/>
      <c r="E5" s="55"/>
      <c r="F5" s="55"/>
      <c r="G5" s="55"/>
      <c r="H5" s="55"/>
      <c r="I5" s="55"/>
      <c r="J5" s="55"/>
      <c r="K5" s="55"/>
      <c r="L5" s="55"/>
      <c r="M5" s="55"/>
      <c r="N5" s="55"/>
      <c r="O5" s="383"/>
      <c r="P5" s="382"/>
      <c r="Q5" s="382"/>
      <c r="R5" s="382"/>
      <c r="S5" s="382"/>
      <c r="T5" s="382"/>
      <c r="U5" s="53"/>
      <c r="V5" s="79"/>
      <c r="W5" s="79"/>
      <c r="X5" s="79"/>
      <c r="Y5" s="79"/>
    </row>
    <row r="6" spans="2:25" s="61" customFormat="1" ht="13" x14ac:dyDescent="0.15">
      <c r="B6" s="18"/>
      <c r="C6"/>
      <c r="D6"/>
      <c r="E6"/>
      <c r="F6"/>
      <c r="G6"/>
      <c r="H6"/>
      <c r="I6"/>
      <c r="J6"/>
      <c r="K6"/>
      <c r="L6"/>
      <c r="M6" s="23"/>
      <c r="N6"/>
      <c r="O6" s="18"/>
      <c r="P6" s="18"/>
      <c r="Q6" s="18"/>
      <c r="R6" s="18"/>
      <c r="S6" s="18"/>
      <c r="T6" s="18"/>
      <c r="U6" s="18"/>
    </row>
    <row r="7" spans="2:25" s="61" customFormat="1" ht="41" customHeight="1" x14ac:dyDescent="0.15">
      <c r="B7" s="18"/>
      <c r="C7" s="57" t="s">
        <v>92</v>
      </c>
      <c r="D7" s="56"/>
      <c r="E7" s="56"/>
      <c r="F7" s="56"/>
      <c r="G7" s="56"/>
      <c r="H7" s="56"/>
      <c r="I7" s="56"/>
      <c r="J7" s="56"/>
      <c r="K7" s="56"/>
      <c r="L7" s="56"/>
      <c r="M7" s="56"/>
      <c r="N7" s="56"/>
      <c r="O7" s="56"/>
      <c r="P7" s="56"/>
      <c r="Q7" s="56"/>
      <c r="R7" s="56"/>
      <c r="S7" s="56"/>
      <c r="T7" s="56"/>
      <c r="U7" s="18"/>
    </row>
    <row r="8" spans="2:25" s="61" customFormat="1" ht="13" x14ac:dyDescent="0.15">
      <c r="B8" s="18"/>
      <c r="C8"/>
      <c r="D8"/>
      <c r="E8"/>
      <c r="F8"/>
      <c r="G8"/>
      <c r="H8"/>
      <c r="I8"/>
      <c r="J8"/>
      <c r="K8"/>
      <c r="L8" s="18"/>
      <c r="M8" s="18"/>
      <c r="N8" s="18"/>
      <c r="O8" s="18"/>
      <c r="P8" s="18"/>
      <c r="Q8" s="18"/>
      <c r="R8" s="18"/>
      <c r="S8" s="18"/>
      <c r="T8" s="18"/>
      <c r="U8" s="18"/>
    </row>
    <row r="9" spans="2:25" s="61" customFormat="1" ht="50" customHeight="1" x14ac:dyDescent="0.15">
      <c r="B9" s="18"/>
      <c r="C9" s="430" t="s">
        <v>114</v>
      </c>
      <c r="D9" s="430"/>
      <c r="E9" s="430"/>
      <c r="F9" s="430"/>
      <c r="G9" s="430"/>
      <c r="H9" s="430"/>
      <c r="I9" s="430"/>
      <c r="J9" s="430"/>
      <c r="K9" s="430"/>
      <c r="L9" s="18"/>
      <c r="M9" s="18"/>
      <c r="N9" s="18"/>
      <c r="O9" s="18"/>
      <c r="P9" s="18"/>
      <c r="Q9" s="18"/>
      <c r="R9" s="18"/>
      <c r="S9" s="18"/>
      <c r="T9" s="18"/>
      <c r="U9" s="18"/>
    </row>
    <row r="10" spans="2:25" s="78" customFormat="1" ht="55" customHeight="1" x14ac:dyDescent="0.15">
      <c r="B10" s="52"/>
      <c r="C10" s="431" t="s">
        <v>103</v>
      </c>
      <c r="D10" s="431"/>
      <c r="E10" s="431"/>
      <c r="F10" s="431"/>
      <c r="G10" s="431"/>
      <c r="H10" s="431"/>
      <c r="I10" s="431"/>
      <c r="J10" s="431"/>
      <c r="K10" s="431"/>
      <c r="L10" s="52"/>
      <c r="M10" s="51"/>
      <c r="N10" s="51"/>
      <c r="O10" s="51"/>
      <c r="P10" s="51"/>
      <c r="Q10" s="51"/>
      <c r="R10" s="51"/>
      <c r="S10" s="51"/>
      <c r="T10" s="51"/>
      <c r="U10" s="51"/>
      <c r="V10" s="77"/>
      <c r="W10" s="77"/>
      <c r="X10" s="77"/>
      <c r="Y10" s="77"/>
    </row>
    <row r="11" spans="2:25" s="61" customFormat="1" ht="13" x14ac:dyDescent="0.15">
      <c r="B11" s="18"/>
      <c r="C11"/>
      <c r="D11"/>
      <c r="E11"/>
      <c r="F11"/>
      <c r="G11"/>
      <c r="H11"/>
      <c r="I11"/>
      <c r="J11"/>
      <c r="K11"/>
      <c r="L11" s="18"/>
      <c r="M11" s="18"/>
      <c r="N11" s="18"/>
      <c r="O11" s="18"/>
      <c r="P11" s="18"/>
      <c r="Q11" s="18"/>
      <c r="R11" s="18"/>
      <c r="S11" s="18"/>
      <c r="T11"/>
      <c r="U11" s="18"/>
    </row>
    <row r="12" spans="2:25" s="61" customFormat="1" ht="41" customHeight="1" x14ac:dyDescent="0.15">
      <c r="B12" s="18"/>
      <c r="C12" s="57" t="s">
        <v>93</v>
      </c>
      <c r="D12" s="56"/>
      <c r="E12" s="56"/>
      <c r="F12" s="56"/>
      <c r="G12" s="56"/>
      <c r="H12" s="56"/>
      <c r="I12" s="56"/>
      <c r="J12" s="56"/>
      <c r="K12" s="56"/>
      <c r="L12" s="56"/>
      <c r="M12" s="56"/>
      <c r="N12" s="56"/>
      <c r="O12" s="56"/>
      <c r="P12" s="56"/>
      <c r="Q12" s="56"/>
      <c r="R12" s="56"/>
      <c r="S12" s="56"/>
      <c r="T12" s="56"/>
      <c r="U12" s="18"/>
    </row>
    <row r="13" spans="2:25" s="61" customFormat="1" ht="17" customHeight="1" x14ac:dyDescent="0.15">
      <c r="B13" s="18"/>
      <c r="C13" s="75"/>
      <c r="D13" s="18"/>
      <c r="E13" s="18"/>
      <c r="F13" s="18"/>
      <c r="G13" s="18"/>
      <c r="H13" s="18"/>
      <c r="I13" s="18"/>
      <c r="J13" s="18"/>
      <c r="K13" s="18"/>
      <c r="L13" s="18"/>
      <c r="M13" s="18"/>
      <c r="N13" s="18"/>
      <c r="O13"/>
      <c r="P13"/>
      <c r="Q13"/>
      <c r="R13"/>
      <c r="S13"/>
      <c r="T13"/>
      <c r="U13" s="18"/>
    </row>
    <row r="14" spans="2:25" s="61" customFormat="1" ht="41" customHeight="1" x14ac:dyDescent="0.15">
      <c r="B14" s="18"/>
      <c r="C14" s="72" t="s">
        <v>111</v>
      </c>
      <c r="D14" s="429"/>
      <c r="E14" s="429"/>
      <c r="F14" s="429"/>
      <c r="G14" s="429"/>
      <c r="H14" s="429"/>
      <c r="I14" s="429"/>
      <c r="J14" s="429"/>
      <c r="K14" s="429"/>
      <c r="L14" s="84"/>
      <c r="M14" s="84"/>
      <c r="N14" s="84"/>
      <c r="O14"/>
      <c r="P14"/>
      <c r="Q14"/>
      <c r="R14"/>
      <c r="S14"/>
      <c r="T14"/>
      <c r="U14" s="18"/>
    </row>
    <row r="15" spans="2:25" s="61" customFormat="1" ht="18" customHeight="1" x14ac:dyDescent="0.15">
      <c r="B15" s="18"/>
      <c r="C15" s="58"/>
      <c r="D15" s="58"/>
      <c r="E15" s="58"/>
      <c r="F15" s="58"/>
      <c r="G15" s="58"/>
      <c r="H15" s="58"/>
      <c r="I15" s="58"/>
      <c r="J15" s="58"/>
      <c r="K15" s="58"/>
      <c r="L15" s="58"/>
      <c r="M15" s="58"/>
      <c r="N15" s="58"/>
      <c r="O15" s="58"/>
      <c r="P15" s="58"/>
      <c r="Q15" s="58"/>
      <c r="R15" s="58"/>
      <c r="S15" s="58"/>
      <c r="T15" s="58"/>
      <c r="U15" s="74"/>
      <c r="V15" s="76"/>
      <c r="W15" s="76"/>
      <c r="X15" s="76"/>
      <c r="Y15" s="76"/>
    </row>
    <row r="16" spans="2:25" ht="26" hidden="1" customHeight="1" x14ac:dyDescent="0.15">
      <c r="B16" s="85"/>
      <c r="C16" s="90"/>
      <c r="D16" s="90"/>
      <c r="E16" s="90"/>
      <c r="F16" s="91"/>
      <c r="G16" s="91"/>
      <c r="H16" s="91"/>
      <c r="I16" s="91"/>
      <c r="J16" s="91"/>
      <c r="K16" s="91"/>
      <c r="L16" s="91"/>
      <c r="M16" s="91"/>
      <c r="N16" s="91"/>
      <c r="O16" s="91"/>
      <c r="P16" s="91"/>
      <c r="Q16" s="91"/>
      <c r="R16" s="91"/>
      <c r="S16" s="91"/>
      <c r="T16" s="90"/>
      <c r="U16" s="85"/>
    </row>
    <row r="17" spans="2:41" ht="6" customHeight="1" x14ac:dyDescent="0.15">
      <c r="B17" s="85"/>
      <c r="C17" s="92"/>
      <c r="D17" s="92"/>
      <c r="E17" s="92"/>
      <c r="F17" s="93"/>
      <c r="G17" s="93"/>
      <c r="H17" s="93"/>
      <c r="I17" s="93"/>
      <c r="J17" s="93"/>
      <c r="K17" s="93"/>
      <c r="L17" s="93"/>
      <c r="M17" s="93"/>
      <c r="N17" s="93"/>
      <c r="O17" s="93"/>
      <c r="P17" s="93"/>
      <c r="Q17" s="93"/>
      <c r="R17" s="93"/>
      <c r="S17" s="93"/>
      <c r="T17" s="92"/>
      <c r="U17" s="85"/>
    </row>
    <row r="18" spans="2:41" ht="57" customHeight="1" thickBot="1" x14ac:dyDescent="0.2">
      <c r="B18" s="85"/>
      <c r="C18" s="106"/>
      <c r="D18" s="107" t="s">
        <v>122</v>
      </c>
      <c r="E18" s="107" t="s">
        <v>123</v>
      </c>
      <c r="F18" s="108" t="s">
        <v>143</v>
      </c>
      <c r="G18" s="108" t="s">
        <v>148</v>
      </c>
      <c r="H18" s="108" t="s">
        <v>145</v>
      </c>
      <c r="I18" s="108" t="s">
        <v>146</v>
      </c>
      <c r="J18" s="108" t="s">
        <v>149</v>
      </c>
      <c r="K18" s="108" t="s">
        <v>26</v>
      </c>
      <c r="L18" s="108" t="s">
        <v>27</v>
      </c>
      <c r="M18" s="107" t="s">
        <v>19</v>
      </c>
      <c r="N18" s="108" t="s">
        <v>4</v>
      </c>
      <c r="O18" s="108" t="s">
        <v>16</v>
      </c>
      <c r="P18" s="108" t="s">
        <v>18</v>
      </c>
      <c r="Q18" s="108" t="s">
        <v>3</v>
      </c>
      <c r="R18" s="109" t="s">
        <v>28</v>
      </c>
      <c r="S18" s="110"/>
      <c r="T18" s="109" t="s">
        <v>77</v>
      </c>
      <c r="U18" s="85"/>
    </row>
    <row r="19" spans="2:41" ht="20" customHeight="1" thickBot="1" x14ac:dyDescent="0.2">
      <c r="B19" s="85"/>
      <c r="C19" s="138" t="s">
        <v>336</v>
      </c>
      <c r="D19" s="325">
        <f>'Info fournisseurs'!F15</f>
        <v>0</v>
      </c>
      <c r="E19" s="325">
        <f>'Info fournisseurs'!G15</f>
        <v>0</v>
      </c>
      <c r="F19" s="326">
        <f>'Info fournisseurs'!H15</f>
        <v>0</v>
      </c>
      <c r="G19" s="326">
        <f>'Info fournisseurs'!I15</f>
        <v>0</v>
      </c>
      <c r="H19" s="327">
        <f>'Info fournisseurs'!J15</f>
        <v>0</v>
      </c>
      <c r="I19" s="327">
        <f>'Info fournisseurs'!K15</f>
        <v>0</v>
      </c>
      <c r="J19" s="327">
        <f>'Info fournisseurs'!L15</f>
        <v>0</v>
      </c>
      <c r="K19" s="328">
        <f>'Poids-coûts-redevances'!D15</f>
        <v>0</v>
      </c>
      <c r="L19" s="328" t="e">
        <f>'Poids-coûts-redevances'!E15</f>
        <v>#DIV/0!</v>
      </c>
      <c r="M19" s="329" t="e">
        <f>'Poids-coûts-redevances'!F15</f>
        <v>#DIV/0!</v>
      </c>
      <c r="N19" s="330">
        <f>'Poids-coûts-redevances'!G15</f>
        <v>0</v>
      </c>
      <c r="O19" s="331" t="e">
        <f>'Poids-coûts-redevances'!H15</f>
        <v>#DIV/0!</v>
      </c>
      <c r="P19" s="330" t="e">
        <f>'Poids-coûts-redevances'!I15</f>
        <v>#DIV/0!</v>
      </c>
      <c r="Q19" s="330">
        <f>'Poids-coûts-redevances'!J15</f>
        <v>0</v>
      </c>
      <c r="R19" s="332">
        <f>'Poids-coûts-redevances'!K15</f>
        <v>0</v>
      </c>
      <c r="S19" s="333"/>
      <c r="T19" s="334">
        <f>'Info fournisseurs'!N15</f>
        <v>0</v>
      </c>
      <c r="U19" s="86"/>
      <c r="V19" s="81"/>
      <c r="W19" s="81"/>
      <c r="X19" s="81"/>
      <c r="Y19" s="81"/>
      <c r="Z19" s="81"/>
      <c r="AA19" s="81"/>
      <c r="AB19" s="81"/>
      <c r="AC19" s="81"/>
      <c r="AD19" s="81"/>
      <c r="AE19" s="81"/>
      <c r="AF19" s="81"/>
      <c r="AG19" s="81"/>
      <c r="AH19" s="81"/>
      <c r="AI19" s="81"/>
      <c r="AJ19" s="81"/>
      <c r="AK19" s="81"/>
      <c r="AL19" s="81"/>
      <c r="AM19" s="81"/>
      <c r="AN19" s="81"/>
      <c r="AO19" s="81"/>
    </row>
    <row r="20" spans="2:41" ht="20" customHeight="1" thickBot="1" x14ac:dyDescent="0.2">
      <c r="B20" s="85"/>
      <c r="C20" s="138" t="s">
        <v>6</v>
      </c>
      <c r="D20" s="325">
        <f>'Info fournisseurs'!F16</f>
        <v>0</v>
      </c>
      <c r="E20" s="325">
        <f>'Info fournisseurs'!G16</f>
        <v>0</v>
      </c>
      <c r="F20" s="326">
        <f>'Info fournisseurs'!H16</f>
        <v>0</v>
      </c>
      <c r="G20" s="326">
        <f>'Info fournisseurs'!I16</f>
        <v>0</v>
      </c>
      <c r="H20" s="327">
        <f>'Info fournisseurs'!J16</f>
        <v>0</v>
      </c>
      <c r="I20" s="327">
        <f>'Info fournisseurs'!K16</f>
        <v>0</v>
      </c>
      <c r="J20" s="327">
        <f>'Info fournisseurs'!L16</f>
        <v>0</v>
      </c>
      <c r="K20" s="328">
        <f>'Poids-coûts-redevances'!D16</f>
        <v>0</v>
      </c>
      <c r="L20" s="328" t="e">
        <f>'Poids-coûts-redevances'!E16</f>
        <v>#DIV/0!</v>
      </c>
      <c r="M20" s="329" t="e">
        <f>'Poids-coûts-redevances'!F16</f>
        <v>#DIV/0!</v>
      </c>
      <c r="N20" s="330">
        <f>'Poids-coûts-redevances'!G16</f>
        <v>0</v>
      </c>
      <c r="O20" s="331" t="e">
        <f>'Poids-coûts-redevances'!H16</f>
        <v>#DIV/0!</v>
      </c>
      <c r="P20" s="330" t="e">
        <f>'Poids-coûts-redevances'!I16</f>
        <v>#DIV/0!</v>
      </c>
      <c r="Q20" s="330">
        <f>'Poids-coûts-redevances'!J16</f>
        <v>0</v>
      </c>
      <c r="R20" s="332" t="e">
        <f>'Poids-coûts-redevances'!K16</f>
        <v>#DIV/0!</v>
      </c>
      <c r="S20" s="335"/>
      <c r="T20" s="334">
        <f>'Info fournisseurs'!N16</f>
        <v>0</v>
      </c>
      <c r="U20" s="86"/>
      <c r="V20" s="81"/>
      <c r="W20" s="81"/>
      <c r="X20" s="81"/>
      <c r="Y20" s="81"/>
      <c r="Z20" s="81"/>
      <c r="AA20" s="81"/>
      <c r="AB20" s="81"/>
      <c r="AC20" s="81"/>
      <c r="AD20" s="81"/>
      <c r="AE20" s="81"/>
      <c r="AF20" s="81"/>
      <c r="AG20" s="81"/>
      <c r="AH20" s="81"/>
      <c r="AI20" s="81"/>
      <c r="AJ20" s="81"/>
      <c r="AK20" s="81"/>
      <c r="AL20" s="81"/>
      <c r="AM20" s="81"/>
      <c r="AN20" s="81"/>
      <c r="AO20" s="81"/>
    </row>
    <row r="21" spans="2:41" ht="20" customHeight="1" thickBot="1" x14ac:dyDescent="0.2">
      <c r="B21" s="85"/>
      <c r="C21" s="138" t="s">
        <v>9</v>
      </c>
      <c r="D21" s="325">
        <f>'Info fournisseurs'!F17</f>
        <v>0</v>
      </c>
      <c r="E21" s="325">
        <f>'Info fournisseurs'!G17</f>
        <v>0</v>
      </c>
      <c r="F21" s="326">
        <f>'Info fournisseurs'!H17</f>
        <v>0</v>
      </c>
      <c r="G21" s="326">
        <f>'Info fournisseurs'!I17</f>
        <v>0</v>
      </c>
      <c r="H21" s="327">
        <f>'Info fournisseurs'!J17</f>
        <v>0</v>
      </c>
      <c r="I21" s="327">
        <f>'Info fournisseurs'!K17</f>
        <v>0</v>
      </c>
      <c r="J21" s="327">
        <f>'Info fournisseurs'!L17</f>
        <v>0</v>
      </c>
      <c r="K21" s="328">
        <f>'Poids-coûts-redevances'!D17</f>
        <v>0</v>
      </c>
      <c r="L21" s="328" t="e">
        <f>'Poids-coûts-redevances'!E17</f>
        <v>#DIV/0!</v>
      </c>
      <c r="M21" s="329" t="e">
        <f>'Poids-coûts-redevances'!F17</f>
        <v>#DIV/0!</v>
      </c>
      <c r="N21" s="330">
        <f>'Poids-coûts-redevances'!G17</f>
        <v>0</v>
      </c>
      <c r="O21" s="331" t="e">
        <f>'Poids-coûts-redevances'!H17</f>
        <v>#DIV/0!</v>
      </c>
      <c r="P21" s="330" t="e">
        <f>'Poids-coûts-redevances'!I17</f>
        <v>#DIV/0!</v>
      </c>
      <c r="Q21" s="330">
        <f>'Poids-coûts-redevances'!J17</f>
        <v>0</v>
      </c>
      <c r="R21" s="332" t="e">
        <f>'Poids-coûts-redevances'!K17</f>
        <v>#DIV/0!</v>
      </c>
      <c r="S21" s="335"/>
      <c r="T21" s="334">
        <f>'Info fournisseurs'!N17</f>
        <v>0</v>
      </c>
      <c r="U21" s="86"/>
      <c r="V21" s="81"/>
      <c r="W21" s="81"/>
      <c r="X21" s="81"/>
      <c r="Y21" s="81"/>
      <c r="Z21" s="81"/>
      <c r="AA21" s="81"/>
      <c r="AB21" s="81"/>
      <c r="AC21" s="81"/>
      <c r="AD21" s="81"/>
      <c r="AE21" s="81"/>
      <c r="AF21" s="81"/>
      <c r="AG21" s="81"/>
      <c r="AH21" s="81"/>
      <c r="AI21" s="81"/>
      <c r="AJ21" s="81"/>
      <c r="AK21" s="81"/>
      <c r="AL21" s="81"/>
      <c r="AM21" s="81"/>
      <c r="AN21" s="81"/>
      <c r="AO21" s="81"/>
    </row>
    <row r="22" spans="2:41" ht="20" customHeight="1" thickBot="1" x14ac:dyDescent="0.2">
      <c r="B22" s="85"/>
      <c r="C22" s="138" t="s">
        <v>115</v>
      </c>
      <c r="D22" s="325">
        <f>'Info fournisseurs'!F18</f>
        <v>0</v>
      </c>
      <c r="E22" s="325">
        <f>'Info fournisseurs'!G18</f>
        <v>0</v>
      </c>
      <c r="F22" s="326">
        <f>'Info fournisseurs'!H18</f>
        <v>0</v>
      </c>
      <c r="G22" s="326">
        <f>'Info fournisseurs'!I18</f>
        <v>0</v>
      </c>
      <c r="H22" s="327">
        <f>'Info fournisseurs'!J18</f>
        <v>0</v>
      </c>
      <c r="I22" s="327">
        <f>'Info fournisseurs'!K18</f>
        <v>0</v>
      </c>
      <c r="J22" s="327">
        <f>'Info fournisseurs'!L18</f>
        <v>0</v>
      </c>
      <c r="K22" s="328">
        <f>'Poids-coûts-redevances'!D18</f>
        <v>0</v>
      </c>
      <c r="L22" s="328" t="e">
        <f>'Poids-coûts-redevances'!E18</f>
        <v>#DIV/0!</v>
      </c>
      <c r="M22" s="329" t="e">
        <f>'Poids-coûts-redevances'!F18</f>
        <v>#DIV/0!</v>
      </c>
      <c r="N22" s="330">
        <f>'Poids-coûts-redevances'!G18</f>
        <v>0</v>
      </c>
      <c r="O22" s="331" t="e">
        <f>'Poids-coûts-redevances'!H18</f>
        <v>#DIV/0!</v>
      </c>
      <c r="P22" s="330" t="e">
        <f>'Poids-coûts-redevances'!I18</f>
        <v>#DIV/0!</v>
      </c>
      <c r="Q22" s="330">
        <f>'Poids-coûts-redevances'!J18</f>
        <v>0</v>
      </c>
      <c r="R22" s="332" t="e">
        <f>'Poids-coûts-redevances'!K18</f>
        <v>#DIV/0!</v>
      </c>
      <c r="S22" s="335"/>
      <c r="T22" s="334">
        <f>'Info fournisseurs'!N18</f>
        <v>0</v>
      </c>
      <c r="U22" s="86"/>
      <c r="V22" s="81"/>
      <c r="W22" s="81"/>
      <c r="X22" s="81"/>
      <c r="Y22" s="81"/>
      <c r="Z22" s="81"/>
      <c r="AA22" s="81"/>
      <c r="AB22" s="81"/>
      <c r="AC22" s="81"/>
      <c r="AD22" s="81"/>
      <c r="AE22" s="81"/>
      <c r="AF22" s="81"/>
      <c r="AG22" s="81"/>
      <c r="AH22" s="81"/>
      <c r="AI22" s="81"/>
      <c r="AJ22" s="81"/>
      <c r="AK22" s="81"/>
      <c r="AL22" s="81"/>
      <c r="AM22" s="81"/>
      <c r="AN22" s="81"/>
      <c r="AO22" s="81"/>
    </row>
    <row r="23" spans="2:41" ht="20" customHeight="1" thickBot="1" x14ac:dyDescent="0.2">
      <c r="B23" s="85"/>
      <c r="C23" s="138" t="s">
        <v>116</v>
      </c>
      <c r="D23" s="325">
        <f>'Info fournisseurs'!F19</f>
        <v>0</v>
      </c>
      <c r="E23" s="325">
        <f>'Info fournisseurs'!G19</f>
        <v>0</v>
      </c>
      <c r="F23" s="326">
        <f>'Info fournisseurs'!H19</f>
        <v>0</v>
      </c>
      <c r="G23" s="326">
        <f>'Info fournisseurs'!I19</f>
        <v>0</v>
      </c>
      <c r="H23" s="327">
        <f>'Info fournisseurs'!J19</f>
        <v>0</v>
      </c>
      <c r="I23" s="327">
        <f>'Info fournisseurs'!K19</f>
        <v>0</v>
      </c>
      <c r="J23" s="327">
        <f>'Info fournisseurs'!L19</f>
        <v>0</v>
      </c>
      <c r="K23" s="328">
        <f>'Poids-coûts-redevances'!D19</f>
        <v>0</v>
      </c>
      <c r="L23" s="328" t="e">
        <f>'Poids-coûts-redevances'!E19</f>
        <v>#DIV/0!</v>
      </c>
      <c r="M23" s="329" t="e">
        <f>'Poids-coûts-redevances'!F19</f>
        <v>#DIV/0!</v>
      </c>
      <c r="N23" s="330">
        <f>'Poids-coûts-redevances'!G19</f>
        <v>0</v>
      </c>
      <c r="O23" s="331" t="e">
        <f>'Poids-coûts-redevances'!H19</f>
        <v>#DIV/0!</v>
      </c>
      <c r="P23" s="330" t="e">
        <f>'Poids-coûts-redevances'!I19</f>
        <v>#DIV/0!</v>
      </c>
      <c r="Q23" s="330">
        <f>'Poids-coûts-redevances'!J19</f>
        <v>0</v>
      </c>
      <c r="R23" s="332" t="e">
        <f>'Poids-coûts-redevances'!K19</f>
        <v>#DIV/0!</v>
      </c>
      <c r="S23" s="335"/>
      <c r="T23" s="334">
        <f>'Info fournisseurs'!N19</f>
        <v>0</v>
      </c>
      <c r="U23" s="86"/>
      <c r="V23" s="81"/>
      <c r="W23" s="81"/>
      <c r="X23" s="81"/>
      <c r="Y23" s="81"/>
      <c r="Z23" s="81"/>
      <c r="AA23" s="81"/>
      <c r="AB23" s="81"/>
      <c r="AC23" s="81"/>
      <c r="AD23" s="81"/>
      <c r="AE23" s="81"/>
      <c r="AF23" s="81"/>
      <c r="AG23" s="81"/>
      <c r="AH23" s="81"/>
      <c r="AI23" s="81"/>
      <c r="AJ23" s="81"/>
      <c r="AK23" s="81"/>
      <c r="AL23" s="81"/>
      <c r="AM23" s="81"/>
      <c r="AN23" s="81"/>
      <c r="AO23" s="81"/>
    </row>
    <row r="24" spans="2:41" ht="20" customHeight="1" thickBot="1" x14ac:dyDescent="0.2">
      <c r="B24" s="85"/>
      <c r="C24" s="138" t="s">
        <v>121</v>
      </c>
      <c r="D24" s="325">
        <f>'Info fournisseurs'!F20</f>
        <v>0</v>
      </c>
      <c r="E24" s="325">
        <f>'Info fournisseurs'!G20</f>
        <v>0</v>
      </c>
      <c r="F24" s="326">
        <f>'Info fournisseurs'!H20</f>
        <v>0</v>
      </c>
      <c r="G24" s="326">
        <f>'Info fournisseurs'!I20</f>
        <v>0</v>
      </c>
      <c r="H24" s="327">
        <f>'Info fournisseurs'!J20</f>
        <v>0</v>
      </c>
      <c r="I24" s="327">
        <f>'Info fournisseurs'!K20</f>
        <v>0</v>
      </c>
      <c r="J24" s="327">
        <f>'Info fournisseurs'!L20</f>
        <v>0</v>
      </c>
      <c r="K24" s="328">
        <f>'Poids-coûts-redevances'!D20</f>
        <v>0</v>
      </c>
      <c r="L24" s="328" t="e">
        <f>'Poids-coûts-redevances'!E20</f>
        <v>#DIV/0!</v>
      </c>
      <c r="M24" s="329" t="e">
        <f>'Poids-coûts-redevances'!F20</f>
        <v>#DIV/0!</v>
      </c>
      <c r="N24" s="330">
        <f>'Poids-coûts-redevances'!G20</f>
        <v>0</v>
      </c>
      <c r="O24" s="331" t="e">
        <f>'Poids-coûts-redevances'!H20</f>
        <v>#DIV/0!</v>
      </c>
      <c r="P24" s="330" t="e">
        <f>'Poids-coûts-redevances'!I20</f>
        <v>#DIV/0!</v>
      </c>
      <c r="Q24" s="330">
        <f>'Poids-coûts-redevances'!J20</f>
        <v>0</v>
      </c>
      <c r="R24" s="332" t="e">
        <f>'Poids-coûts-redevances'!K20</f>
        <v>#DIV/0!</v>
      </c>
      <c r="S24" s="335"/>
      <c r="T24" s="334">
        <f>'Info fournisseurs'!N20</f>
        <v>0</v>
      </c>
      <c r="U24" s="86"/>
      <c r="V24" s="81"/>
      <c r="W24" s="81"/>
      <c r="X24" s="81"/>
      <c r="Y24" s="81"/>
      <c r="Z24" s="81"/>
      <c r="AA24" s="81"/>
      <c r="AB24" s="81"/>
      <c r="AC24" s="81"/>
      <c r="AD24" s="81"/>
      <c r="AE24" s="81"/>
      <c r="AF24" s="81"/>
      <c r="AG24" s="81"/>
      <c r="AH24" s="81"/>
      <c r="AI24" s="81"/>
      <c r="AJ24" s="81"/>
      <c r="AK24" s="81"/>
      <c r="AL24" s="81"/>
      <c r="AM24" s="81"/>
      <c r="AN24" s="81"/>
      <c r="AO24" s="81"/>
    </row>
    <row r="25" spans="2:41" ht="20" customHeight="1" thickBot="1" x14ac:dyDescent="0.2">
      <c r="B25" s="85"/>
      <c r="C25" s="138" t="s">
        <v>161</v>
      </c>
      <c r="D25" s="325">
        <f>'Info fournisseurs'!F21</f>
        <v>0</v>
      </c>
      <c r="E25" s="325">
        <f>'Info fournisseurs'!G21</f>
        <v>0</v>
      </c>
      <c r="F25" s="326">
        <f>'Info fournisseurs'!H21</f>
        <v>0</v>
      </c>
      <c r="G25" s="326">
        <f>'Info fournisseurs'!I21</f>
        <v>0</v>
      </c>
      <c r="H25" s="327">
        <f>'Info fournisseurs'!J21</f>
        <v>0</v>
      </c>
      <c r="I25" s="327">
        <f>'Info fournisseurs'!K21</f>
        <v>0</v>
      </c>
      <c r="J25" s="327">
        <f>'Info fournisseurs'!L21</f>
        <v>0</v>
      </c>
      <c r="K25" s="328">
        <f>'Poids-coûts-redevances'!D21</f>
        <v>0</v>
      </c>
      <c r="L25" s="328" t="e">
        <f>'Poids-coûts-redevances'!E21</f>
        <v>#DIV/0!</v>
      </c>
      <c r="M25" s="329" t="e">
        <f>'Poids-coûts-redevances'!F21</f>
        <v>#DIV/0!</v>
      </c>
      <c r="N25" s="330">
        <f>'Poids-coûts-redevances'!G21</f>
        <v>0</v>
      </c>
      <c r="O25" s="331" t="e">
        <f>'Poids-coûts-redevances'!H21</f>
        <v>#DIV/0!</v>
      </c>
      <c r="P25" s="330" t="e">
        <f>'Poids-coûts-redevances'!I21</f>
        <v>#DIV/0!</v>
      </c>
      <c r="Q25" s="330">
        <f>'Poids-coûts-redevances'!J21</f>
        <v>0</v>
      </c>
      <c r="R25" s="332" t="e">
        <f>'Poids-coûts-redevances'!K21</f>
        <v>#DIV/0!</v>
      </c>
      <c r="S25" s="335"/>
      <c r="T25" s="334">
        <f>'Info fournisseurs'!N21</f>
        <v>0</v>
      </c>
      <c r="U25" s="86"/>
      <c r="V25" s="81"/>
      <c r="W25" s="81"/>
      <c r="X25" s="81"/>
      <c r="Y25" s="81"/>
      <c r="Z25" s="81"/>
      <c r="AA25" s="81"/>
      <c r="AB25" s="81"/>
      <c r="AC25" s="81"/>
      <c r="AD25" s="81"/>
      <c r="AE25" s="81"/>
      <c r="AF25" s="81"/>
      <c r="AG25" s="81"/>
      <c r="AH25" s="81"/>
      <c r="AI25" s="81"/>
      <c r="AJ25" s="81"/>
      <c r="AK25" s="81"/>
      <c r="AL25" s="81"/>
      <c r="AM25" s="81"/>
      <c r="AN25" s="81"/>
      <c r="AO25" s="81"/>
    </row>
    <row r="26" spans="2:41" ht="20" customHeight="1" thickBot="1" x14ac:dyDescent="0.2">
      <c r="B26" s="85"/>
      <c r="C26" s="138" t="s">
        <v>304</v>
      </c>
      <c r="D26" s="325">
        <f>'Info fournisseurs'!F22</f>
        <v>0</v>
      </c>
      <c r="E26" s="325">
        <f>'Info fournisseurs'!G22</f>
        <v>0</v>
      </c>
      <c r="F26" s="326">
        <f>'Info fournisseurs'!H22</f>
        <v>0</v>
      </c>
      <c r="G26" s="326">
        <f>'Info fournisseurs'!I22</f>
        <v>0</v>
      </c>
      <c r="H26" s="327">
        <f>'Info fournisseurs'!J22</f>
        <v>0</v>
      </c>
      <c r="I26" s="327">
        <f>'Info fournisseurs'!K22</f>
        <v>0</v>
      </c>
      <c r="J26" s="327">
        <f>'Info fournisseurs'!L22</f>
        <v>0</v>
      </c>
      <c r="K26" s="328">
        <f>'Poids-coûts-redevances'!D22</f>
        <v>0</v>
      </c>
      <c r="L26" s="328" t="e">
        <f>'Poids-coûts-redevances'!E22</f>
        <v>#DIV/0!</v>
      </c>
      <c r="M26" s="329" t="e">
        <f>'Poids-coûts-redevances'!F22</f>
        <v>#DIV/0!</v>
      </c>
      <c r="N26" s="330">
        <f>'Poids-coûts-redevances'!G22</f>
        <v>0</v>
      </c>
      <c r="O26" s="331" t="e">
        <f>'Poids-coûts-redevances'!H22</f>
        <v>#DIV/0!</v>
      </c>
      <c r="P26" s="330" t="e">
        <f>'Poids-coûts-redevances'!I22</f>
        <v>#DIV/0!</v>
      </c>
      <c r="Q26" s="330">
        <f>'Poids-coûts-redevances'!J22</f>
        <v>0</v>
      </c>
      <c r="R26" s="332" t="e">
        <f>'Poids-coûts-redevances'!K22</f>
        <v>#DIV/0!</v>
      </c>
      <c r="S26" s="335"/>
      <c r="T26" s="334">
        <f>'Info fournisseurs'!N22</f>
        <v>0</v>
      </c>
      <c r="U26" s="86"/>
      <c r="V26" s="81"/>
      <c r="W26" s="81"/>
      <c r="X26" s="81"/>
      <c r="Y26" s="81"/>
      <c r="Z26" s="81"/>
      <c r="AA26" s="81"/>
      <c r="AB26" s="81"/>
      <c r="AC26" s="81"/>
      <c r="AD26" s="81"/>
      <c r="AE26" s="81"/>
      <c r="AF26" s="81"/>
      <c r="AG26" s="81"/>
      <c r="AH26" s="81"/>
      <c r="AI26" s="81"/>
      <c r="AJ26" s="81"/>
      <c r="AK26" s="81"/>
      <c r="AL26" s="81"/>
      <c r="AM26" s="81"/>
      <c r="AN26" s="81"/>
      <c r="AO26" s="81"/>
    </row>
    <row r="27" spans="2:41" ht="20" customHeight="1" thickBot="1" x14ac:dyDescent="0.2">
      <c r="B27" s="85"/>
      <c r="C27" s="138" t="s">
        <v>308</v>
      </c>
      <c r="D27" s="325">
        <f>'Info fournisseurs'!F23</f>
        <v>0</v>
      </c>
      <c r="E27" s="325">
        <f>'Info fournisseurs'!G23</f>
        <v>0</v>
      </c>
      <c r="F27" s="326">
        <f>'Info fournisseurs'!H23</f>
        <v>0</v>
      </c>
      <c r="G27" s="326">
        <f>'Info fournisseurs'!I23</f>
        <v>0</v>
      </c>
      <c r="H27" s="327">
        <f>'Info fournisseurs'!J23</f>
        <v>0</v>
      </c>
      <c r="I27" s="327">
        <f>'Info fournisseurs'!K23</f>
        <v>0</v>
      </c>
      <c r="J27" s="327">
        <f>'Info fournisseurs'!L23</f>
        <v>0</v>
      </c>
      <c r="K27" s="328">
        <f>'Poids-coûts-redevances'!D23</f>
        <v>0</v>
      </c>
      <c r="L27" s="328" t="e">
        <f>'Poids-coûts-redevances'!E23</f>
        <v>#DIV/0!</v>
      </c>
      <c r="M27" s="329" t="e">
        <f>'Poids-coûts-redevances'!F23</f>
        <v>#DIV/0!</v>
      </c>
      <c r="N27" s="330">
        <f>'Poids-coûts-redevances'!G23</f>
        <v>0</v>
      </c>
      <c r="O27" s="331" t="e">
        <f>'Poids-coûts-redevances'!H23</f>
        <v>#DIV/0!</v>
      </c>
      <c r="P27" s="330" t="e">
        <f>'Poids-coûts-redevances'!I23</f>
        <v>#DIV/0!</v>
      </c>
      <c r="Q27" s="330">
        <f>'Poids-coûts-redevances'!J23</f>
        <v>0</v>
      </c>
      <c r="R27" s="332" t="e">
        <f>'Poids-coûts-redevances'!K23</f>
        <v>#DIV/0!</v>
      </c>
      <c r="S27" s="335"/>
      <c r="T27" s="334">
        <f>'Info fournisseurs'!N23</f>
        <v>0</v>
      </c>
      <c r="U27" s="86"/>
      <c r="V27" s="81"/>
      <c r="W27" s="81"/>
      <c r="X27" s="81"/>
      <c r="Y27" s="81"/>
      <c r="Z27" s="81"/>
      <c r="AA27" s="81"/>
      <c r="AB27" s="81"/>
      <c r="AC27" s="81"/>
      <c r="AD27" s="81"/>
      <c r="AE27" s="81"/>
      <c r="AF27" s="81"/>
      <c r="AG27" s="81"/>
      <c r="AH27" s="81"/>
      <c r="AI27" s="81"/>
      <c r="AJ27" s="81"/>
      <c r="AK27" s="81"/>
      <c r="AL27" s="81"/>
      <c r="AM27" s="81"/>
      <c r="AN27" s="81"/>
      <c r="AO27" s="81"/>
    </row>
    <row r="28" spans="2:41" ht="20" customHeight="1" thickBot="1" x14ac:dyDescent="0.2">
      <c r="B28" s="85"/>
      <c r="C28" s="138" t="s">
        <v>147</v>
      </c>
      <c r="D28" s="325">
        <f>'Info fournisseurs'!F24</f>
        <v>0</v>
      </c>
      <c r="E28" s="325">
        <f>'Info fournisseurs'!G24</f>
        <v>0</v>
      </c>
      <c r="F28" s="326">
        <f>'Info fournisseurs'!H24</f>
        <v>0</v>
      </c>
      <c r="G28" s="326">
        <f>'Info fournisseurs'!I24</f>
        <v>0</v>
      </c>
      <c r="H28" s="327">
        <f>'Info fournisseurs'!J24</f>
        <v>0</v>
      </c>
      <c r="I28" s="327">
        <f>'Info fournisseurs'!K24</f>
        <v>0</v>
      </c>
      <c r="J28" s="327">
        <f>'Info fournisseurs'!L24</f>
        <v>0</v>
      </c>
      <c r="K28" s="328">
        <f>'Poids-coûts-redevances'!D24</f>
        <v>0</v>
      </c>
      <c r="L28" s="328" t="e">
        <f>'Poids-coûts-redevances'!E24</f>
        <v>#DIV/0!</v>
      </c>
      <c r="M28" s="329" t="e">
        <f>'Poids-coûts-redevances'!F24</f>
        <v>#DIV/0!</v>
      </c>
      <c r="N28" s="330">
        <f>'Poids-coûts-redevances'!G24</f>
        <v>0</v>
      </c>
      <c r="O28" s="331" t="e">
        <f>'Poids-coûts-redevances'!H24</f>
        <v>#DIV/0!</v>
      </c>
      <c r="P28" s="330" t="e">
        <f>'Poids-coûts-redevances'!I24</f>
        <v>#DIV/0!</v>
      </c>
      <c r="Q28" s="330">
        <f>'Poids-coûts-redevances'!J24</f>
        <v>0</v>
      </c>
      <c r="R28" s="332" t="e">
        <f>'Poids-coûts-redevances'!K24</f>
        <v>#DIV/0!</v>
      </c>
      <c r="S28" s="335"/>
      <c r="T28" s="334">
        <f>'Info fournisseurs'!N24</f>
        <v>0</v>
      </c>
      <c r="U28" s="86"/>
      <c r="V28" s="81"/>
      <c r="W28" s="81"/>
      <c r="X28" s="81"/>
      <c r="Y28" s="81"/>
      <c r="Z28" s="81"/>
      <c r="AA28" s="81"/>
      <c r="AB28" s="81"/>
      <c r="AC28" s="81"/>
      <c r="AD28" s="81"/>
      <c r="AE28" s="81"/>
      <c r="AF28" s="81"/>
      <c r="AG28" s="81"/>
      <c r="AH28" s="81"/>
      <c r="AI28" s="81"/>
      <c r="AJ28" s="81"/>
      <c r="AK28" s="81"/>
      <c r="AL28" s="81"/>
      <c r="AM28" s="81"/>
      <c r="AN28" s="81"/>
      <c r="AO28" s="81"/>
    </row>
    <row r="29" spans="2:41" ht="20" customHeight="1" thickBot="1" x14ac:dyDescent="0.2">
      <c r="B29" s="85"/>
      <c r="C29" s="138" t="s">
        <v>20</v>
      </c>
      <c r="D29" s="325">
        <f>'Info fournisseurs'!F25</f>
        <v>0</v>
      </c>
      <c r="E29" s="325">
        <f>'Info fournisseurs'!G25</f>
        <v>0</v>
      </c>
      <c r="F29" s="326">
        <f>'Info fournisseurs'!H25</f>
        <v>0</v>
      </c>
      <c r="G29" s="326">
        <f>'Info fournisseurs'!I25</f>
        <v>0</v>
      </c>
      <c r="H29" s="327">
        <f>'Info fournisseurs'!J25</f>
        <v>0</v>
      </c>
      <c r="I29" s="327">
        <f>'Info fournisseurs'!K25</f>
        <v>0</v>
      </c>
      <c r="J29" s="327">
        <f>'Info fournisseurs'!L25</f>
        <v>0</v>
      </c>
      <c r="K29" s="328">
        <f>'Poids-coûts-redevances'!D25</f>
        <v>0</v>
      </c>
      <c r="L29" s="328" t="e">
        <f>'Poids-coûts-redevances'!E25</f>
        <v>#DIV/0!</v>
      </c>
      <c r="M29" s="329" t="e">
        <f>'Poids-coûts-redevances'!F25</f>
        <v>#DIV/0!</v>
      </c>
      <c r="N29" s="330">
        <f>'Poids-coûts-redevances'!G25</f>
        <v>0</v>
      </c>
      <c r="O29" s="331" t="e">
        <f>'Poids-coûts-redevances'!H25</f>
        <v>#DIV/0!</v>
      </c>
      <c r="P29" s="330" t="e">
        <f>'Poids-coûts-redevances'!I25</f>
        <v>#DIV/0!</v>
      </c>
      <c r="Q29" s="330">
        <f>'Poids-coûts-redevances'!J25</f>
        <v>0</v>
      </c>
      <c r="R29" s="332" t="e">
        <f>'Poids-coûts-redevances'!K25</f>
        <v>#DIV/0!</v>
      </c>
      <c r="S29" s="335"/>
      <c r="T29" s="334">
        <f>'Info fournisseurs'!N25</f>
        <v>0</v>
      </c>
      <c r="U29" s="86"/>
      <c r="V29" s="81"/>
      <c r="W29" s="81"/>
      <c r="X29" s="81"/>
      <c r="Y29" s="81"/>
      <c r="Z29" s="81"/>
      <c r="AA29" s="81"/>
      <c r="AB29" s="81"/>
      <c r="AC29" s="81"/>
      <c r="AD29" s="81"/>
      <c r="AE29" s="81"/>
      <c r="AF29" s="81"/>
      <c r="AG29" s="81"/>
      <c r="AH29" s="81"/>
      <c r="AI29" s="81"/>
      <c r="AJ29" s="81"/>
      <c r="AK29" s="81"/>
      <c r="AL29" s="81"/>
      <c r="AM29" s="81"/>
      <c r="AN29" s="81"/>
      <c r="AO29" s="81"/>
    </row>
    <row r="30" spans="2:41" ht="20" customHeight="1" thickBot="1" x14ac:dyDescent="0.2">
      <c r="B30" s="85"/>
      <c r="C30" s="138" t="s">
        <v>0</v>
      </c>
      <c r="D30" s="325">
        <f>'Info fournisseurs'!F26</f>
        <v>0</v>
      </c>
      <c r="E30" s="325">
        <f>'Info fournisseurs'!G26</f>
        <v>0</v>
      </c>
      <c r="F30" s="326">
        <f>'Info fournisseurs'!H26</f>
        <v>0</v>
      </c>
      <c r="G30" s="326">
        <f>'Info fournisseurs'!I26</f>
        <v>0</v>
      </c>
      <c r="H30" s="327">
        <f>'Info fournisseurs'!J26</f>
        <v>0</v>
      </c>
      <c r="I30" s="327">
        <f>'Info fournisseurs'!K26</f>
        <v>0</v>
      </c>
      <c r="J30" s="327">
        <f>'Info fournisseurs'!L26</f>
        <v>0</v>
      </c>
      <c r="K30" s="328">
        <f>'Poids-coûts-redevances'!D26</f>
        <v>0</v>
      </c>
      <c r="L30" s="328" t="e">
        <f>'Poids-coûts-redevances'!E26</f>
        <v>#DIV/0!</v>
      </c>
      <c r="M30" s="329" t="e">
        <f>'Poids-coûts-redevances'!F26</f>
        <v>#DIV/0!</v>
      </c>
      <c r="N30" s="330">
        <f>'Poids-coûts-redevances'!G26</f>
        <v>0</v>
      </c>
      <c r="O30" s="331" t="e">
        <f>'Poids-coûts-redevances'!H26</f>
        <v>#DIV/0!</v>
      </c>
      <c r="P30" s="330" t="e">
        <f>'Poids-coûts-redevances'!I26</f>
        <v>#DIV/0!</v>
      </c>
      <c r="Q30" s="330">
        <f>'Poids-coûts-redevances'!J26</f>
        <v>0</v>
      </c>
      <c r="R30" s="332" t="e">
        <f>'Poids-coûts-redevances'!K26</f>
        <v>#DIV/0!</v>
      </c>
      <c r="S30" s="335"/>
      <c r="T30" s="334">
        <f>'Info fournisseurs'!N26</f>
        <v>0</v>
      </c>
      <c r="U30" s="86"/>
      <c r="V30" s="81"/>
      <c r="W30" s="81"/>
      <c r="X30" s="81"/>
      <c r="Y30" s="81"/>
      <c r="Z30" s="81"/>
      <c r="AA30" s="81"/>
      <c r="AB30" s="81"/>
      <c r="AC30" s="81"/>
      <c r="AD30" s="81"/>
      <c r="AE30" s="81"/>
      <c r="AF30" s="81"/>
      <c r="AG30" s="81"/>
      <c r="AH30" s="81"/>
      <c r="AI30" s="81"/>
      <c r="AJ30" s="81"/>
      <c r="AK30" s="81"/>
      <c r="AL30" s="81"/>
      <c r="AM30" s="81"/>
      <c r="AN30" s="81"/>
      <c r="AO30" s="81"/>
    </row>
    <row r="31" spans="2:41" ht="20" customHeight="1" thickBot="1" x14ac:dyDescent="0.2">
      <c r="B31" s="85"/>
      <c r="C31" s="138" t="s">
        <v>10</v>
      </c>
      <c r="D31" s="325">
        <f>'Info fournisseurs'!F27</f>
        <v>0</v>
      </c>
      <c r="E31" s="325">
        <f>'Info fournisseurs'!G27</f>
        <v>0</v>
      </c>
      <c r="F31" s="326">
        <f>'Info fournisseurs'!H27</f>
        <v>0</v>
      </c>
      <c r="G31" s="326">
        <f>'Info fournisseurs'!I27</f>
        <v>0</v>
      </c>
      <c r="H31" s="327">
        <f>'Info fournisseurs'!J27</f>
        <v>0</v>
      </c>
      <c r="I31" s="327">
        <f>'Info fournisseurs'!K27</f>
        <v>0</v>
      </c>
      <c r="J31" s="327">
        <f>'Info fournisseurs'!L27</f>
        <v>0</v>
      </c>
      <c r="K31" s="328">
        <f>'Poids-coûts-redevances'!D27</f>
        <v>0</v>
      </c>
      <c r="L31" s="328" t="e">
        <f>'Poids-coûts-redevances'!E27</f>
        <v>#DIV/0!</v>
      </c>
      <c r="M31" s="329" t="e">
        <f>'Poids-coûts-redevances'!F27</f>
        <v>#DIV/0!</v>
      </c>
      <c r="N31" s="330">
        <f>'Poids-coûts-redevances'!G27</f>
        <v>0</v>
      </c>
      <c r="O31" s="331" t="e">
        <f>'Poids-coûts-redevances'!H27</f>
        <v>#DIV/0!</v>
      </c>
      <c r="P31" s="330" t="e">
        <f>'Poids-coûts-redevances'!I27</f>
        <v>#DIV/0!</v>
      </c>
      <c r="Q31" s="330">
        <f>'Poids-coûts-redevances'!J27</f>
        <v>0</v>
      </c>
      <c r="R31" s="332" t="e">
        <f>'Poids-coûts-redevances'!K27</f>
        <v>#DIV/0!</v>
      </c>
      <c r="S31" s="335"/>
      <c r="T31" s="334">
        <f>'Info fournisseurs'!N27</f>
        <v>0</v>
      </c>
      <c r="U31" s="86"/>
      <c r="V31" s="81"/>
      <c r="W31" s="81"/>
      <c r="X31" s="81"/>
      <c r="Y31" s="81"/>
      <c r="Z31" s="81"/>
      <c r="AA31" s="81"/>
      <c r="AB31" s="81"/>
      <c r="AC31" s="81"/>
      <c r="AD31" s="81"/>
      <c r="AE31" s="81"/>
      <c r="AF31" s="81"/>
      <c r="AG31" s="81"/>
      <c r="AH31" s="81"/>
      <c r="AI31" s="81"/>
      <c r="AJ31" s="81"/>
      <c r="AK31" s="81"/>
      <c r="AL31" s="81"/>
      <c r="AM31" s="81"/>
      <c r="AN31" s="81"/>
      <c r="AO31" s="81"/>
    </row>
    <row r="32" spans="2:41" ht="20" customHeight="1" thickBot="1" x14ac:dyDescent="0.2">
      <c r="B32" s="85"/>
      <c r="C32" s="138" t="s">
        <v>113</v>
      </c>
      <c r="D32" s="325">
        <f>'Info fournisseurs'!F28</f>
        <v>0</v>
      </c>
      <c r="E32" s="325">
        <f>'Info fournisseurs'!G28</f>
        <v>0</v>
      </c>
      <c r="F32" s="326">
        <f>'Info fournisseurs'!H28</f>
        <v>0</v>
      </c>
      <c r="G32" s="326">
        <f>'Info fournisseurs'!I28</f>
        <v>0</v>
      </c>
      <c r="H32" s="327">
        <f>'Info fournisseurs'!J28</f>
        <v>0</v>
      </c>
      <c r="I32" s="327">
        <f>'Info fournisseurs'!K28</f>
        <v>0</v>
      </c>
      <c r="J32" s="327">
        <f>'Info fournisseurs'!L28</f>
        <v>0</v>
      </c>
      <c r="K32" s="328">
        <f>'Poids-coûts-redevances'!D28</f>
        <v>0</v>
      </c>
      <c r="L32" s="328" t="e">
        <f>'Poids-coûts-redevances'!E28</f>
        <v>#DIV/0!</v>
      </c>
      <c r="M32" s="329" t="e">
        <f>'Poids-coûts-redevances'!F28</f>
        <v>#DIV/0!</v>
      </c>
      <c r="N32" s="330">
        <f>'Poids-coûts-redevances'!G28</f>
        <v>0</v>
      </c>
      <c r="O32" s="331" t="e">
        <f>'Poids-coûts-redevances'!H28</f>
        <v>#DIV/0!</v>
      </c>
      <c r="P32" s="330" t="e">
        <f>'Poids-coûts-redevances'!I28</f>
        <v>#DIV/0!</v>
      </c>
      <c r="Q32" s="330">
        <f>'Poids-coûts-redevances'!J28</f>
        <v>0</v>
      </c>
      <c r="R32" s="332" t="e">
        <f>'Poids-coûts-redevances'!K28</f>
        <v>#DIV/0!</v>
      </c>
      <c r="S32" s="335"/>
      <c r="T32" s="334">
        <f>'Info fournisseurs'!N28</f>
        <v>0</v>
      </c>
      <c r="U32" s="86"/>
      <c r="V32" s="81"/>
      <c r="W32" s="81"/>
      <c r="X32" s="81"/>
      <c r="Y32" s="81"/>
      <c r="Z32" s="81"/>
      <c r="AA32" s="81"/>
      <c r="AB32" s="81"/>
      <c r="AC32" s="81"/>
      <c r="AD32" s="81"/>
      <c r="AE32" s="81"/>
      <c r="AF32" s="81"/>
      <c r="AG32" s="81"/>
      <c r="AH32" s="81"/>
      <c r="AI32" s="81"/>
      <c r="AJ32" s="81"/>
      <c r="AK32" s="81"/>
      <c r="AL32" s="81"/>
      <c r="AM32" s="81"/>
      <c r="AN32" s="81"/>
      <c r="AO32" s="81"/>
    </row>
    <row r="33" spans="2:41" ht="20" customHeight="1" thickBot="1" x14ac:dyDescent="0.2">
      <c r="B33" s="85"/>
      <c r="C33" s="138" t="s">
        <v>5</v>
      </c>
      <c r="D33" s="325">
        <f>'Info fournisseurs'!F29</f>
        <v>0</v>
      </c>
      <c r="E33" s="325">
        <f>'Info fournisseurs'!G29</f>
        <v>0</v>
      </c>
      <c r="F33" s="326">
        <f>'Info fournisseurs'!H29</f>
        <v>0</v>
      </c>
      <c r="G33" s="326">
        <f>'Info fournisseurs'!I29</f>
        <v>0</v>
      </c>
      <c r="H33" s="327">
        <f>'Info fournisseurs'!J29</f>
        <v>0</v>
      </c>
      <c r="I33" s="327">
        <f>'Info fournisseurs'!K29</f>
        <v>0</v>
      </c>
      <c r="J33" s="327">
        <f>'Info fournisseurs'!L29</f>
        <v>0</v>
      </c>
      <c r="K33" s="328">
        <f>'Poids-coûts-redevances'!D29</f>
        <v>0</v>
      </c>
      <c r="L33" s="328" t="e">
        <f>'Poids-coûts-redevances'!E29</f>
        <v>#DIV/0!</v>
      </c>
      <c r="M33" s="329" t="e">
        <f>'Poids-coûts-redevances'!F29</f>
        <v>#DIV/0!</v>
      </c>
      <c r="N33" s="330">
        <f>'Poids-coûts-redevances'!G29</f>
        <v>0</v>
      </c>
      <c r="O33" s="331" t="e">
        <f>'Poids-coûts-redevances'!H29</f>
        <v>#DIV/0!</v>
      </c>
      <c r="P33" s="330" t="e">
        <f>'Poids-coûts-redevances'!I29</f>
        <v>#DIV/0!</v>
      </c>
      <c r="Q33" s="330">
        <f>'Poids-coûts-redevances'!J29</f>
        <v>0</v>
      </c>
      <c r="R33" s="332" t="e">
        <f>'Poids-coûts-redevances'!K29</f>
        <v>#DIV/0!</v>
      </c>
      <c r="S33" s="335"/>
      <c r="T33" s="334">
        <f>'Info fournisseurs'!N29</f>
        <v>0</v>
      </c>
      <c r="U33" s="86"/>
      <c r="V33" s="81"/>
      <c r="W33" s="81"/>
      <c r="X33" s="81"/>
      <c r="Y33" s="81"/>
      <c r="Z33" s="81"/>
      <c r="AA33" s="81"/>
      <c r="AB33" s="81"/>
      <c r="AC33" s="81"/>
      <c r="AD33" s="81"/>
      <c r="AE33" s="81"/>
      <c r="AF33" s="81"/>
      <c r="AG33" s="81"/>
      <c r="AH33" s="81"/>
      <c r="AI33" s="81"/>
      <c r="AJ33" s="81"/>
      <c r="AK33" s="81"/>
      <c r="AL33" s="81"/>
      <c r="AM33" s="81"/>
      <c r="AN33" s="81"/>
      <c r="AO33" s="81"/>
    </row>
    <row r="34" spans="2:41" ht="20" customHeight="1" thickBot="1" x14ac:dyDescent="0.2">
      <c r="B34" s="85"/>
      <c r="C34" s="138" t="s">
        <v>2</v>
      </c>
      <c r="D34" s="325">
        <f>'Info fournisseurs'!F30</f>
        <v>0</v>
      </c>
      <c r="E34" s="325">
        <f>'Info fournisseurs'!G30</f>
        <v>0</v>
      </c>
      <c r="F34" s="326">
        <f>'Info fournisseurs'!H30</f>
        <v>0</v>
      </c>
      <c r="G34" s="326">
        <f>'Info fournisseurs'!I30</f>
        <v>0</v>
      </c>
      <c r="H34" s="327">
        <f>'Info fournisseurs'!J30</f>
        <v>0</v>
      </c>
      <c r="I34" s="327">
        <f>'Info fournisseurs'!K30</f>
        <v>0</v>
      </c>
      <c r="J34" s="327">
        <f>'Info fournisseurs'!L30</f>
        <v>0</v>
      </c>
      <c r="K34" s="328">
        <f>'Poids-coûts-redevances'!D30</f>
        <v>0</v>
      </c>
      <c r="L34" s="328" t="e">
        <f>'Poids-coûts-redevances'!E30</f>
        <v>#DIV/0!</v>
      </c>
      <c r="M34" s="329" t="e">
        <f>'Poids-coûts-redevances'!F30</f>
        <v>#DIV/0!</v>
      </c>
      <c r="N34" s="330">
        <f>'Poids-coûts-redevances'!G30</f>
        <v>0</v>
      </c>
      <c r="O34" s="331" t="e">
        <f>'Poids-coûts-redevances'!H30</f>
        <v>#DIV/0!</v>
      </c>
      <c r="P34" s="330" t="e">
        <f>'Poids-coûts-redevances'!I30</f>
        <v>#DIV/0!</v>
      </c>
      <c r="Q34" s="330">
        <f>'Poids-coûts-redevances'!J30</f>
        <v>0</v>
      </c>
      <c r="R34" s="332" t="e">
        <f>'Poids-coûts-redevances'!K30</f>
        <v>#DIV/0!</v>
      </c>
      <c r="S34" s="335"/>
      <c r="T34" s="334">
        <f>'Info fournisseurs'!N30</f>
        <v>0</v>
      </c>
      <c r="U34" s="86"/>
      <c r="V34" s="81"/>
      <c r="W34" s="81"/>
      <c r="X34" s="81"/>
      <c r="Y34" s="81"/>
      <c r="Z34" s="81"/>
      <c r="AA34" s="81"/>
      <c r="AB34" s="81"/>
      <c r="AC34" s="81"/>
      <c r="AD34" s="81"/>
      <c r="AE34" s="81"/>
      <c r="AF34" s="81"/>
      <c r="AG34" s="81"/>
      <c r="AH34" s="81"/>
      <c r="AI34" s="81"/>
      <c r="AJ34" s="81"/>
      <c r="AK34" s="81"/>
      <c r="AL34" s="81"/>
      <c r="AM34" s="81"/>
      <c r="AN34" s="81"/>
      <c r="AO34" s="81"/>
    </row>
    <row r="35" spans="2:41" ht="20" customHeight="1" thickBot="1" x14ac:dyDescent="0.2">
      <c r="B35" s="85"/>
      <c r="C35" s="138" t="s">
        <v>112</v>
      </c>
      <c r="D35" s="325">
        <f>'Info fournisseurs'!F31</f>
        <v>0</v>
      </c>
      <c r="E35" s="325">
        <f>'Info fournisseurs'!G31</f>
        <v>0</v>
      </c>
      <c r="F35" s="326">
        <f>'Info fournisseurs'!H31</f>
        <v>0</v>
      </c>
      <c r="G35" s="326">
        <f>'Info fournisseurs'!I31</f>
        <v>0</v>
      </c>
      <c r="H35" s="327">
        <f>'Info fournisseurs'!J31</f>
        <v>0</v>
      </c>
      <c r="I35" s="327">
        <f>'Info fournisseurs'!K31</f>
        <v>0</v>
      </c>
      <c r="J35" s="327">
        <f>'Info fournisseurs'!L31</f>
        <v>0</v>
      </c>
      <c r="K35" s="328">
        <f>'Poids-coûts-redevances'!D31</f>
        <v>0</v>
      </c>
      <c r="L35" s="328" t="e">
        <f>'Poids-coûts-redevances'!E31</f>
        <v>#DIV/0!</v>
      </c>
      <c r="M35" s="329" t="e">
        <f>'Poids-coûts-redevances'!F31</f>
        <v>#DIV/0!</v>
      </c>
      <c r="N35" s="330">
        <f>'Poids-coûts-redevances'!G31</f>
        <v>0</v>
      </c>
      <c r="O35" s="331" t="e">
        <f>'Poids-coûts-redevances'!H31</f>
        <v>#DIV/0!</v>
      </c>
      <c r="P35" s="330" t="e">
        <f>'Poids-coûts-redevances'!I31</f>
        <v>#DIV/0!</v>
      </c>
      <c r="Q35" s="330">
        <f>'Poids-coûts-redevances'!J31</f>
        <v>0</v>
      </c>
      <c r="R35" s="332" t="e">
        <f>'Poids-coûts-redevances'!K31</f>
        <v>#DIV/0!</v>
      </c>
      <c r="S35" s="335"/>
      <c r="T35" s="334">
        <f>'Info fournisseurs'!N31</f>
        <v>0</v>
      </c>
      <c r="U35" s="86"/>
      <c r="V35" s="81"/>
      <c r="W35" s="81"/>
      <c r="X35" s="81"/>
      <c r="Y35" s="81"/>
      <c r="Z35" s="81"/>
      <c r="AA35" s="81"/>
      <c r="AB35" s="81"/>
      <c r="AC35" s="81"/>
      <c r="AD35" s="81"/>
      <c r="AE35" s="81"/>
      <c r="AF35" s="81"/>
      <c r="AG35" s="81"/>
      <c r="AH35" s="81"/>
      <c r="AI35" s="81"/>
      <c r="AJ35" s="81"/>
      <c r="AK35" s="81"/>
      <c r="AL35" s="81"/>
      <c r="AM35" s="81"/>
      <c r="AN35" s="81"/>
      <c r="AO35" s="81"/>
    </row>
    <row r="36" spans="2:41" ht="20" customHeight="1" thickBot="1" x14ac:dyDescent="0.2">
      <c r="B36" s="85"/>
      <c r="C36" s="138" t="s">
        <v>118</v>
      </c>
      <c r="D36" s="325">
        <f>'Info fournisseurs'!F32</f>
        <v>0</v>
      </c>
      <c r="E36" s="325">
        <f>'Info fournisseurs'!G32</f>
        <v>0</v>
      </c>
      <c r="F36" s="326">
        <f>'Info fournisseurs'!H32</f>
        <v>0</v>
      </c>
      <c r="G36" s="326">
        <f>'Info fournisseurs'!I32</f>
        <v>0</v>
      </c>
      <c r="H36" s="327">
        <f>'Info fournisseurs'!J32</f>
        <v>0</v>
      </c>
      <c r="I36" s="327">
        <f>'Info fournisseurs'!K32</f>
        <v>0</v>
      </c>
      <c r="J36" s="327">
        <f>'Info fournisseurs'!L32</f>
        <v>0</v>
      </c>
      <c r="K36" s="328">
        <f>'Poids-coûts-redevances'!D32</f>
        <v>0</v>
      </c>
      <c r="L36" s="328" t="e">
        <f>'Poids-coûts-redevances'!E32</f>
        <v>#DIV/0!</v>
      </c>
      <c r="M36" s="329" t="e">
        <f>'Poids-coûts-redevances'!F32</f>
        <v>#DIV/0!</v>
      </c>
      <c r="N36" s="330">
        <f>'Poids-coûts-redevances'!G32</f>
        <v>0</v>
      </c>
      <c r="O36" s="331" t="e">
        <f>'Poids-coûts-redevances'!H32</f>
        <v>#DIV/0!</v>
      </c>
      <c r="P36" s="330" t="e">
        <f>'Poids-coûts-redevances'!I32</f>
        <v>#DIV/0!</v>
      </c>
      <c r="Q36" s="330">
        <f>'Poids-coûts-redevances'!J32</f>
        <v>0</v>
      </c>
      <c r="R36" s="332" t="e">
        <f>'Poids-coûts-redevances'!K32</f>
        <v>#DIV/0!</v>
      </c>
      <c r="S36" s="335"/>
      <c r="T36" s="334">
        <f>'Info fournisseurs'!N32</f>
        <v>0</v>
      </c>
      <c r="U36" s="86"/>
      <c r="V36" s="81"/>
      <c r="W36" s="81"/>
      <c r="X36" s="81"/>
      <c r="Y36" s="81"/>
      <c r="Z36" s="81"/>
      <c r="AA36" s="81"/>
      <c r="AB36" s="81"/>
      <c r="AC36" s="81"/>
      <c r="AD36" s="81"/>
      <c r="AE36" s="81"/>
      <c r="AF36" s="81"/>
      <c r="AG36" s="81"/>
      <c r="AH36" s="81"/>
      <c r="AI36" s="81"/>
      <c r="AJ36" s="81"/>
      <c r="AK36" s="81"/>
      <c r="AL36" s="81"/>
      <c r="AM36" s="81"/>
      <c r="AN36" s="81"/>
      <c r="AO36" s="81"/>
    </row>
    <row r="37" spans="2:41" ht="20" customHeight="1" thickBot="1" x14ac:dyDescent="0.2">
      <c r="B37" s="85"/>
      <c r="C37" s="138" t="s">
        <v>55</v>
      </c>
      <c r="D37" s="325">
        <f>'Info fournisseurs'!F33</f>
        <v>0</v>
      </c>
      <c r="E37" s="325">
        <f>'Info fournisseurs'!G33</f>
        <v>0</v>
      </c>
      <c r="F37" s="326">
        <f>'Info fournisseurs'!H33</f>
        <v>0</v>
      </c>
      <c r="G37" s="326">
        <f>'Info fournisseurs'!I33</f>
        <v>0</v>
      </c>
      <c r="H37" s="327">
        <f>'Info fournisseurs'!J33</f>
        <v>0</v>
      </c>
      <c r="I37" s="327">
        <f>'Info fournisseurs'!K33</f>
        <v>0</v>
      </c>
      <c r="J37" s="327">
        <f>'Info fournisseurs'!L33</f>
        <v>0</v>
      </c>
      <c r="K37" s="328">
        <f>'Poids-coûts-redevances'!D33</f>
        <v>0</v>
      </c>
      <c r="L37" s="328" t="e">
        <f>'Poids-coûts-redevances'!E33</f>
        <v>#DIV/0!</v>
      </c>
      <c r="M37" s="329" t="e">
        <f>'Poids-coûts-redevances'!F33</f>
        <v>#DIV/0!</v>
      </c>
      <c r="N37" s="330">
        <f>'Poids-coûts-redevances'!G33</f>
        <v>0</v>
      </c>
      <c r="O37" s="331" t="e">
        <f>'Poids-coûts-redevances'!H33</f>
        <v>#DIV/0!</v>
      </c>
      <c r="P37" s="330" t="e">
        <f>'Poids-coûts-redevances'!I33</f>
        <v>#DIV/0!</v>
      </c>
      <c r="Q37" s="330">
        <f>'Poids-coûts-redevances'!J33</f>
        <v>0</v>
      </c>
      <c r="R37" s="332" t="e">
        <f>'Poids-coûts-redevances'!K33</f>
        <v>#DIV/0!</v>
      </c>
      <c r="S37" s="335"/>
      <c r="T37" s="334">
        <f>'Info fournisseurs'!N33</f>
        <v>0</v>
      </c>
      <c r="U37" s="86"/>
      <c r="V37" s="81"/>
      <c r="W37" s="81"/>
      <c r="X37" s="81"/>
      <c r="Y37" s="81"/>
      <c r="Z37" s="81"/>
      <c r="AA37" s="81"/>
      <c r="AB37" s="81"/>
      <c r="AC37" s="81"/>
      <c r="AD37" s="81"/>
      <c r="AE37" s="81"/>
      <c r="AF37" s="81"/>
      <c r="AG37" s="81"/>
      <c r="AH37" s="81"/>
      <c r="AI37" s="81"/>
      <c r="AJ37" s="81"/>
      <c r="AK37" s="81"/>
      <c r="AL37" s="81"/>
      <c r="AM37" s="81"/>
      <c r="AN37" s="81"/>
      <c r="AO37" s="81"/>
    </row>
    <row r="38" spans="2:41" ht="22" customHeight="1" thickBot="1" x14ac:dyDescent="0.2">
      <c r="B38" s="85"/>
      <c r="C38" s="138" t="s">
        <v>7</v>
      </c>
      <c r="D38" s="325">
        <f>'Info fournisseurs'!F34</f>
        <v>0</v>
      </c>
      <c r="E38" s="325">
        <f>'Info fournisseurs'!G34</f>
        <v>0</v>
      </c>
      <c r="F38" s="326">
        <f>'Info fournisseurs'!H34</f>
        <v>0</v>
      </c>
      <c r="G38" s="326">
        <f>'Info fournisseurs'!I34</f>
        <v>0</v>
      </c>
      <c r="H38" s="327">
        <f>'Info fournisseurs'!J34</f>
        <v>0</v>
      </c>
      <c r="I38" s="327">
        <f>'Info fournisseurs'!K34</f>
        <v>0</v>
      </c>
      <c r="J38" s="327">
        <f>'Info fournisseurs'!L34</f>
        <v>0</v>
      </c>
      <c r="K38" s="328">
        <f>'Poids-coûts-redevances'!D34</f>
        <v>0</v>
      </c>
      <c r="L38" s="328" t="e">
        <f>'Poids-coûts-redevances'!E34</f>
        <v>#DIV/0!</v>
      </c>
      <c r="M38" s="329" t="e">
        <f>'Poids-coûts-redevances'!F34</f>
        <v>#DIV/0!</v>
      </c>
      <c r="N38" s="330">
        <f>'Poids-coûts-redevances'!G34</f>
        <v>0</v>
      </c>
      <c r="O38" s="331" t="e">
        <f>'Poids-coûts-redevances'!H34</f>
        <v>#DIV/0!</v>
      </c>
      <c r="P38" s="330" t="e">
        <f>'Poids-coûts-redevances'!I34</f>
        <v>#DIV/0!</v>
      </c>
      <c r="Q38" s="330">
        <f>'Poids-coûts-redevances'!J34</f>
        <v>0</v>
      </c>
      <c r="R38" s="332" t="e">
        <f>'Poids-coûts-redevances'!K34</f>
        <v>#DIV/0!</v>
      </c>
      <c r="S38" s="335"/>
      <c r="T38" s="334">
        <f>'Info fournisseurs'!N34</f>
        <v>0</v>
      </c>
      <c r="U38" s="86"/>
      <c r="V38" s="81"/>
      <c r="W38" s="81"/>
      <c r="X38" s="81"/>
      <c r="Y38" s="81"/>
      <c r="Z38" s="81"/>
      <c r="AA38" s="81"/>
      <c r="AB38" s="81"/>
      <c r="AC38" s="81"/>
      <c r="AD38" s="81"/>
      <c r="AE38" s="81"/>
      <c r="AF38" s="81"/>
      <c r="AG38" s="81"/>
      <c r="AH38" s="81"/>
      <c r="AI38" s="81"/>
      <c r="AJ38" s="81"/>
      <c r="AK38" s="81"/>
      <c r="AL38" s="81"/>
      <c r="AM38" s="81"/>
      <c r="AN38" s="81"/>
      <c r="AO38" s="81"/>
    </row>
    <row r="39" spans="2:41" ht="20" customHeight="1" thickBot="1" x14ac:dyDescent="0.2">
      <c r="B39" s="85"/>
      <c r="C39" s="138" t="s">
        <v>117</v>
      </c>
      <c r="D39" s="325">
        <f>'Info fournisseurs'!F35</f>
        <v>0</v>
      </c>
      <c r="E39" s="325">
        <f>'Info fournisseurs'!G35</f>
        <v>0</v>
      </c>
      <c r="F39" s="326">
        <f>'Info fournisseurs'!H35</f>
        <v>0</v>
      </c>
      <c r="G39" s="326">
        <f>'Info fournisseurs'!I35</f>
        <v>0</v>
      </c>
      <c r="H39" s="327">
        <f>'Info fournisseurs'!J35</f>
        <v>0</v>
      </c>
      <c r="I39" s="327">
        <f>'Info fournisseurs'!K35</f>
        <v>0</v>
      </c>
      <c r="J39" s="327">
        <f>'Info fournisseurs'!L35</f>
        <v>0</v>
      </c>
      <c r="K39" s="328">
        <f>'Poids-coûts-redevances'!D35</f>
        <v>0</v>
      </c>
      <c r="L39" s="328" t="e">
        <f>'Poids-coûts-redevances'!E35</f>
        <v>#DIV/0!</v>
      </c>
      <c r="M39" s="329" t="e">
        <f>'Poids-coûts-redevances'!F35</f>
        <v>#DIV/0!</v>
      </c>
      <c r="N39" s="330">
        <f>'Poids-coûts-redevances'!G35</f>
        <v>0</v>
      </c>
      <c r="O39" s="331" t="e">
        <f>'Poids-coûts-redevances'!H35</f>
        <v>#DIV/0!</v>
      </c>
      <c r="P39" s="330" t="e">
        <f>'Poids-coûts-redevances'!I35</f>
        <v>#DIV/0!</v>
      </c>
      <c r="Q39" s="330">
        <f>'Poids-coûts-redevances'!J35</f>
        <v>0</v>
      </c>
      <c r="R39" s="332" t="e">
        <f>'Poids-coûts-redevances'!K35</f>
        <v>#DIV/0!</v>
      </c>
      <c r="S39" s="335"/>
      <c r="T39" s="334">
        <f>'Info fournisseurs'!N35</f>
        <v>0</v>
      </c>
      <c r="U39" s="86"/>
      <c r="V39" s="81"/>
      <c r="W39" s="81"/>
      <c r="X39" s="81"/>
      <c r="Y39" s="81"/>
      <c r="Z39" s="81"/>
      <c r="AA39" s="81"/>
      <c r="AB39" s="81"/>
      <c r="AC39" s="81"/>
      <c r="AD39" s="81"/>
      <c r="AE39" s="81"/>
      <c r="AF39" s="81"/>
      <c r="AG39" s="81"/>
      <c r="AH39" s="81"/>
      <c r="AI39" s="81"/>
      <c r="AJ39" s="81"/>
      <c r="AK39" s="81"/>
      <c r="AL39" s="81"/>
      <c r="AM39" s="81"/>
      <c r="AN39" s="81"/>
      <c r="AO39" s="81"/>
    </row>
    <row r="40" spans="2:41" ht="20" customHeight="1" thickBot="1" x14ac:dyDescent="0.2">
      <c r="B40" s="85"/>
      <c r="C40" s="144" t="s">
        <v>192</v>
      </c>
      <c r="D40" s="325">
        <f>'Info fournisseurs'!F36</f>
        <v>0</v>
      </c>
      <c r="E40" s="325">
        <f>'Info fournisseurs'!G36</f>
        <v>0</v>
      </c>
      <c r="F40" s="326">
        <f>'Info fournisseurs'!H36</f>
        <v>0</v>
      </c>
      <c r="G40" s="326">
        <f>'Info fournisseurs'!I36</f>
        <v>0</v>
      </c>
      <c r="H40" s="327">
        <f>'Info fournisseurs'!J36</f>
        <v>0</v>
      </c>
      <c r="I40" s="327">
        <f>'Info fournisseurs'!K36</f>
        <v>0</v>
      </c>
      <c r="J40" s="327">
        <f>'Info fournisseurs'!L36</f>
        <v>0</v>
      </c>
      <c r="K40" s="328">
        <f>'Poids-coûts-redevances'!D36</f>
        <v>0</v>
      </c>
      <c r="L40" s="328" t="e">
        <f>'Poids-coûts-redevances'!E36</f>
        <v>#DIV/0!</v>
      </c>
      <c r="M40" s="329" t="e">
        <f>'Poids-coûts-redevances'!F36</f>
        <v>#DIV/0!</v>
      </c>
      <c r="N40" s="330">
        <f>'Poids-coûts-redevances'!G36</f>
        <v>0</v>
      </c>
      <c r="O40" s="331" t="e">
        <f>'Poids-coûts-redevances'!H36</f>
        <v>#DIV/0!</v>
      </c>
      <c r="P40" s="330" t="e">
        <f>'Poids-coûts-redevances'!I36</f>
        <v>#DIV/0!</v>
      </c>
      <c r="Q40" s="330">
        <f>'Poids-coûts-redevances'!J36</f>
        <v>0</v>
      </c>
      <c r="R40" s="332" t="e">
        <f>'Poids-coûts-redevances'!K36</f>
        <v>#DIV/0!</v>
      </c>
      <c r="S40" s="335"/>
      <c r="T40" s="334">
        <f>'Info fournisseurs'!N36</f>
        <v>0</v>
      </c>
      <c r="U40" s="86"/>
      <c r="V40" s="81"/>
      <c r="W40" s="81"/>
      <c r="X40" s="81"/>
      <c r="Y40" s="81"/>
      <c r="Z40" s="81"/>
      <c r="AA40" s="81"/>
      <c r="AB40" s="81"/>
      <c r="AC40" s="81"/>
      <c r="AD40" s="81"/>
      <c r="AE40" s="81"/>
      <c r="AF40" s="81"/>
      <c r="AG40" s="81"/>
      <c r="AH40" s="81"/>
      <c r="AI40" s="81"/>
      <c r="AJ40" s="81"/>
      <c r="AK40" s="81"/>
      <c r="AL40" s="81"/>
      <c r="AM40" s="81"/>
      <c r="AN40" s="81"/>
      <c r="AO40" s="81"/>
    </row>
    <row r="41" spans="2:41" ht="20" customHeight="1" thickBot="1" x14ac:dyDescent="0.2">
      <c r="B41" s="85"/>
      <c r="C41" s="144" t="s">
        <v>1</v>
      </c>
      <c r="D41" s="325">
        <f>'Info fournisseurs'!F37</f>
        <v>0</v>
      </c>
      <c r="E41" s="325">
        <f>'Info fournisseurs'!G37</f>
        <v>0</v>
      </c>
      <c r="F41" s="326">
        <f>'Info fournisseurs'!H37</f>
        <v>0</v>
      </c>
      <c r="G41" s="326">
        <f>'Info fournisseurs'!I37</f>
        <v>0</v>
      </c>
      <c r="H41" s="327">
        <f>'Info fournisseurs'!J37</f>
        <v>0</v>
      </c>
      <c r="I41" s="327">
        <f>'Info fournisseurs'!K37</f>
        <v>0</v>
      </c>
      <c r="J41" s="327">
        <f>'Info fournisseurs'!L37</f>
        <v>0</v>
      </c>
      <c r="K41" s="328">
        <f>'Poids-coûts-redevances'!D37</f>
        <v>0</v>
      </c>
      <c r="L41" s="328" t="e">
        <f>'Poids-coûts-redevances'!E37</f>
        <v>#DIV/0!</v>
      </c>
      <c r="M41" s="329" t="e">
        <f>'Poids-coûts-redevances'!F37</f>
        <v>#DIV/0!</v>
      </c>
      <c r="N41" s="330">
        <f>'Poids-coûts-redevances'!G37</f>
        <v>0</v>
      </c>
      <c r="O41" s="331" t="e">
        <f>'Poids-coûts-redevances'!H37</f>
        <v>#DIV/0!</v>
      </c>
      <c r="P41" s="330" t="e">
        <f>'Poids-coûts-redevances'!I37</f>
        <v>#DIV/0!</v>
      </c>
      <c r="Q41" s="330">
        <f>'Poids-coûts-redevances'!J37</f>
        <v>0</v>
      </c>
      <c r="R41" s="332" t="e">
        <f>'Poids-coûts-redevances'!K37</f>
        <v>#DIV/0!</v>
      </c>
      <c r="S41" s="335"/>
      <c r="T41" s="334">
        <f>'Info fournisseurs'!N37</f>
        <v>0</v>
      </c>
      <c r="U41" s="86"/>
      <c r="V41" s="81"/>
      <c r="W41" s="81"/>
      <c r="X41" s="81"/>
      <c r="Y41" s="81"/>
      <c r="Z41" s="81"/>
      <c r="AA41" s="81"/>
      <c r="AB41" s="81"/>
      <c r="AC41" s="81"/>
      <c r="AD41" s="81"/>
      <c r="AE41" s="81"/>
      <c r="AF41" s="81"/>
      <c r="AG41" s="81"/>
      <c r="AH41" s="81"/>
      <c r="AI41" s="81"/>
      <c r="AJ41" s="81"/>
      <c r="AK41" s="81"/>
      <c r="AL41" s="81"/>
      <c r="AM41" s="81"/>
      <c r="AN41" s="81"/>
      <c r="AO41" s="81"/>
    </row>
    <row r="42" spans="2:41" ht="20" customHeight="1" thickBot="1" x14ac:dyDescent="0.2">
      <c r="B42" s="85"/>
      <c r="C42" s="144" t="s">
        <v>119</v>
      </c>
      <c r="D42" s="325">
        <f>'Info fournisseurs'!F38</f>
        <v>0</v>
      </c>
      <c r="E42" s="325">
        <f>'Info fournisseurs'!G38</f>
        <v>0</v>
      </c>
      <c r="F42" s="326">
        <f>'Info fournisseurs'!H38</f>
        <v>0</v>
      </c>
      <c r="G42" s="326">
        <f>'Info fournisseurs'!I38</f>
        <v>0</v>
      </c>
      <c r="H42" s="327">
        <f>'Info fournisseurs'!J38</f>
        <v>0</v>
      </c>
      <c r="I42" s="327">
        <f>'Info fournisseurs'!K38</f>
        <v>0</v>
      </c>
      <c r="J42" s="327">
        <f>'Info fournisseurs'!L38</f>
        <v>0</v>
      </c>
      <c r="K42" s="328">
        <f>'Poids-coûts-redevances'!D38</f>
        <v>0</v>
      </c>
      <c r="L42" s="328" t="e">
        <f>'Poids-coûts-redevances'!E38</f>
        <v>#DIV/0!</v>
      </c>
      <c r="M42" s="329" t="e">
        <f>'Poids-coûts-redevances'!F38</f>
        <v>#DIV/0!</v>
      </c>
      <c r="N42" s="330">
        <f>'Poids-coûts-redevances'!G38</f>
        <v>0</v>
      </c>
      <c r="O42" s="331" t="e">
        <f>'Poids-coûts-redevances'!H38</f>
        <v>#DIV/0!</v>
      </c>
      <c r="P42" s="330" t="e">
        <f>'Poids-coûts-redevances'!I38</f>
        <v>#DIV/0!</v>
      </c>
      <c r="Q42" s="330">
        <f>'Poids-coûts-redevances'!J38</f>
        <v>0</v>
      </c>
      <c r="R42" s="332" t="e">
        <f>'Poids-coûts-redevances'!K38</f>
        <v>#DIV/0!</v>
      </c>
      <c r="S42" s="335"/>
      <c r="T42" s="334">
        <f>'Info fournisseurs'!N38</f>
        <v>0</v>
      </c>
      <c r="U42" s="86"/>
      <c r="V42" s="81"/>
      <c r="W42" s="81"/>
      <c r="X42" s="81"/>
      <c r="Y42" s="81"/>
      <c r="Z42" s="81"/>
      <c r="AA42" s="81"/>
      <c r="AB42" s="81"/>
      <c r="AC42" s="81"/>
      <c r="AD42" s="81"/>
      <c r="AE42" s="81"/>
      <c r="AF42" s="81"/>
      <c r="AG42" s="81"/>
      <c r="AH42" s="81"/>
      <c r="AI42" s="81"/>
      <c r="AJ42" s="81"/>
      <c r="AK42" s="81"/>
      <c r="AL42" s="81"/>
      <c r="AM42" s="81"/>
      <c r="AN42" s="81"/>
      <c r="AO42" s="81"/>
    </row>
    <row r="43" spans="2:41" ht="20" customHeight="1" thickBot="1" x14ac:dyDescent="0.2">
      <c r="B43" s="85"/>
      <c r="C43" s="138" t="s">
        <v>197</v>
      </c>
      <c r="D43" s="325">
        <f>'Info fournisseurs'!F39</f>
        <v>0</v>
      </c>
      <c r="E43" s="325">
        <f>'Info fournisseurs'!G39</f>
        <v>0</v>
      </c>
      <c r="F43" s="326">
        <f>'Info fournisseurs'!H39</f>
        <v>0</v>
      </c>
      <c r="G43" s="326">
        <f>'Info fournisseurs'!I39</f>
        <v>0</v>
      </c>
      <c r="H43" s="327">
        <f>'Info fournisseurs'!J39</f>
        <v>0</v>
      </c>
      <c r="I43" s="327">
        <f>'Info fournisseurs'!K39</f>
        <v>0</v>
      </c>
      <c r="J43" s="327">
        <f>'Info fournisseurs'!L39</f>
        <v>0</v>
      </c>
      <c r="K43" s="328">
        <f>'Poids-coûts-redevances'!D39</f>
        <v>0</v>
      </c>
      <c r="L43" s="328" t="e">
        <f>'Poids-coûts-redevances'!E39</f>
        <v>#DIV/0!</v>
      </c>
      <c r="M43" s="329" t="e">
        <f>'Poids-coûts-redevances'!F39</f>
        <v>#DIV/0!</v>
      </c>
      <c r="N43" s="330">
        <f>'Poids-coûts-redevances'!G39</f>
        <v>0</v>
      </c>
      <c r="O43" s="331" t="e">
        <f>'Poids-coûts-redevances'!H39</f>
        <v>#DIV/0!</v>
      </c>
      <c r="P43" s="330" t="e">
        <f>'Poids-coûts-redevances'!I39</f>
        <v>#DIV/0!</v>
      </c>
      <c r="Q43" s="330">
        <f>'Poids-coûts-redevances'!J39</f>
        <v>0</v>
      </c>
      <c r="R43" s="332" t="e">
        <f>'Poids-coûts-redevances'!K39</f>
        <v>#DIV/0!</v>
      </c>
      <c r="S43" s="335"/>
      <c r="T43" s="334">
        <f>'Info fournisseurs'!N39</f>
        <v>0</v>
      </c>
      <c r="U43" s="86"/>
      <c r="V43" s="81"/>
      <c r="W43" s="81"/>
      <c r="X43" s="81"/>
      <c r="Y43" s="81"/>
      <c r="Z43" s="81"/>
      <c r="AA43" s="81"/>
      <c r="AB43" s="81"/>
      <c r="AC43" s="81"/>
      <c r="AD43" s="81"/>
      <c r="AE43" s="81"/>
      <c r="AF43" s="81"/>
      <c r="AG43" s="81"/>
      <c r="AH43" s="81"/>
      <c r="AI43" s="81"/>
      <c r="AJ43" s="81"/>
      <c r="AK43" s="81"/>
      <c r="AL43" s="81"/>
      <c r="AM43" s="81"/>
      <c r="AN43" s="81"/>
      <c r="AO43" s="81"/>
    </row>
    <row r="44" spans="2:41" ht="20" customHeight="1" thickBot="1" x14ac:dyDescent="0.2">
      <c r="B44" s="85"/>
      <c r="C44" s="138" t="s">
        <v>120</v>
      </c>
      <c r="D44" s="325">
        <f>'Info fournisseurs'!F40</f>
        <v>0</v>
      </c>
      <c r="E44" s="325">
        <f>'Info fournisseurs'!G40</f>
        <v>0</v>
      </c>
      <c r="F44" s="326">
        <f>'Info fournisseurs'!H40</f>
        <v>0</v>
      </c>
      <c r="G44" s="326">
        <f>'Info fournisseurs'!I40</f>
        <v>0</v>
      </c>
      <c r="H44" s="327">
        <f>'Info fournisseurs'!J40</f>
        <v>0</v>
      </c>
      <c r="I44" s="327">
        <f>'Info fournisseurs'!K40</f>
        <v>0</v>
      </c>
      <c r="J44" s="327">
        <f>'Info fournisseurs'!L40</f>
        <v>0</v>
      </c>
      <c r="K44" s="328">
        <f>'Poids-coûts-redevances'!D40</f>
        <v>0</v>
      </c>
      <c r="L44" s="328" t="e">
        <f>'Poids-coûts-redevances'!E40</f>
        <v>#DIV/0!</v>
      </c>
      <c r="M44" s="329" t="e">
        <f>'Poids-coûts-redevances'!F40</f>
        <v>#DIV/0!</v>
      </c>
      <c r="N44" s="330">
        <f>'Poids-coûts-redevances'!G40</f>
        <v>0</v>
      </c>
      <c r="O44" s="331" t="e">
        <f>'Poids-coûts-redevances'!H40</f>
        <v>#DIV/0!</v>
      </c>
      <c r="P44" s="330" t="e">
        <f>'Poids-coûts-redevances'!I40</f>
        <v>#DIV/0!</v>
      </c>
      <c r="Q44" s="330">
        <f>'Poids-coûts-redevances'!J40</f>
        <v>0</v>
      </c>
      <c r="R44" s="332" t="e">
        <f>'Poids-coûts-redevances'!K40</f>
        <v>#DIV/0!</v>
      </c>
      <c r="S44" s="335"/>
      <c r="T44" s="334">
        <f>'Info fournisseurs'!N40</f>
        <v>0</v>
      </c>
      <c r="U44" s="86"/>
      <c r="V44" s="81"/>
      <c r="W44" s="81"/>
      <c r="X44" s="81"/>
      <c r="Y44" s="81"/>
      <c r="Z44" s="81"/>
      <c r="AA44" s="81"/>
      <c r="AB44" s="81"/>
      <c r="AC44" s="81"/>
      <c r="AD44" s="81"/>
      <c r="AE44" s="81"/>
      <c r="AF44" s="81"/>
      <c r="AG44" s="81"/>
      <c r="AH44" s="81"/>
      <c r="AI44" s="81"/>
      <c r="AJ44" s="81"/>
      <c r="AK44" s="81"/>
      <c r="AL44" s="81"/>
      <c r="AM44" s="81"/>
      <c r="AN44" s="81"/>
      <c r="AO44" s="81"/>
    </row>
    <row r="45" spans="2:41" ht="20" customHeight="1" x14ac:dyDescent="0.15">
      <c r="B45" s="85"/>
      <c r="C45" s="102"/>
      <c r="D45" s="113"/>
      <c r="E45" s="113"/>
      <c r="F45" s="103"/>
      <c r="G45" s="103"/>
      <c r="H45" s="103"/>
      <c r="I45" s="103"/>
      <c r="J45" s="103"/>
      <c r="K45" s="105"/>
      <c r="L45" s="105"/>
      <c r="M45" s="114"/>
      <c r="N45" s="111"/>
      <c r="O45" s="112"/>
      <c r="P45" s="111"/>
      <c r="Q45" s="111"/>
      <c r="R45" s="112"/>
      <c r="S45" s="112"/>
      <c r="T45" s="104"/>
      <c r="U45" s="86"/>
      <c r="V45" s="81"/>
      <c r="W45" s="81"/>
      <c r="X45" s="81"/>
      <c r="Y45" s="81"/>
      <c r="Z45" s="81"/>
      <c r="AA45" s="81"/>
      <c r="AB45" s="81"/>
      <c r="AC45" s="81"/>
      <c r="AD45" s="81"/>
      <c r="AE45" s="81"/>
      <c r="AF45" s="81"/>
      <c r="AG45" s="81"/>
      <c r="AH45" s="81"/>
      <c r="AI45" s="81"/>
      <c r="AJ45" s="81"/>
      <c r="AK45" s="81"/>
      <c r="AL45" s="81"/>
      <c r="AM45" s="81"/>
      <c r="AN45" s="81"/>
      <c r="AO45" s="81"/>
    </row>
    <row r="46" spans="2:41" ht="20" customHeight="1" x14ac:dyDescent="0.15">
      <c r="B46" s="85"/>
      <c r="C46" s="120" t="s">
        <v>15</v>
      </c>
      <c r="D46" s="118"/>
      <c r="E46" s="118"/>
      <c r="F46" s="119"/>
      <c r="G46" s="119"/>
      <c r="H46" s="119"/>
      <c r="I46" s="119"/>
      <c r="J46" s="119"/>
      <c r="K46" s="149">
        <f>SUM(K19:K44)</f>
        <v>0</v>
      </c>
      <c r="L46" s="121"/>
      <c r="M46" s="106"/>
      <c r="N46" s="148">
        <f>SUM(N19:N44)</f>
        <v>0</v>
      </c>
      <c r="O46" s="106"/>
      <c r="P46" s="106"/>
      <c r="Q46" s="147">
        <f>SUM(Q19:Q44)</f>
        <v>0</v>
      </c>
      <c r="R46" s="115"/>
      <c r="S46" s="115"/>
      <c r="T46" s="106"/>
      <c r="U46" s="86"/>
      <c r="V46" s="81"/>
      <c r="W46" s="81"/>
      <c r="X46" s="81"/>
      <c r="Y46" s="81"/>
      <c r="Z46" s="81"/>
      <c r="AA46" s="81"/>
      <c r="AB46" s="81"/>
      <c r="AC46" s="81"/>
      <c r="AD46" s="81"/>
      <c r="AE46" s="81"/>
      <c r="AF46" s="81"/>
      <c r="AG46" s="81"/>
      <c r="AH46" s="81"/>
      <c r="AI46" s="81"/>
      <c r="AJ46" s="81"/>
      <c r="AK46" s="81"/>
      <c r="AL46" s="81"/>
      <c r="AM46" s="81"/>
      <c r="AN46" s="81"/>
      <c r="AO46" s="81"/>
    </row>
    <row r="47" spans="2:41" ht="23" customHeight="1" x14ac:dyDescent="0.15">
      <c r="B47" s="85"/>
      <c r="C47" s="116"/>
      <c r="D47" s="116"/>
      <c r="E47" s="116"/>
      <c r="F47" s="117"/>
      <c r="G47" s="117"/>
      <c r="H47" s="117"/>
      <c r="I47" s="117"/>
      <c r="J47" s="117"/>
      <c r="K47" s="117"/>
      <c r="L47" s="117"/>
      <c r="M47" s="117"/>
      <c r="N47" s="117"/>
      <c r="O47" s="117"/>
      <c r="P47" s="117"/>
      <c r="Q47" s="117"/>
      <c r="R47" s="117"/>
      <c r="S47" s="117"/>
      <c r="T47" s="116"/>
      <c r="U47" s="86"/>
      <c r="V47" s="81"/>
      <c r="W47" s="81"/>
      <c r="X47" s="81"/>
      <c r="Y47" s="81"/>
      <c r="Z47" s="81"/>
      <c r="AA47" s="81"/>
      <c r="AB47" s="81"/>
      <c r="AC47" s="81"/>
      <c r="AD47" s="81"/>
      <c r="AE47" s="81"/>
      <c r="AF47" s="81"/>
      <c r="AG47" s="81"/>
      <c r="AH47" s="81"/>
      <c r="AI47" s="81"/>
      <c r="AJ47" s="81"/>
      <c r="AK47" s="81"/>
      <c r="AL47" s="81"/>
      <c r="AM47" s="81"/>
      <c r="AN47" s="81"/>
      <c r="AO47" s="81"/>
    </row>
    <row r="48" spans="2:41" x14ac:dyDescent="0.15">
      <c r="U48" s="81"/>
      <c r="V48" s="81"/>
      <c r="W48" s="81"/>
      <c r="X48" s="81"/>
      <c r="Y48" s="81"/>
      <c r="Z48" s="81"/>
      <c r="AA48" s="81"/>
      <c r="AB48" s="81"/>
      <c r="AC48" s="81"/>
      <c r="AD48" s="81"/>
      <c r="AE48" s="81"/>
      <c r="AF48" s="81"/>
      <c r="AG48" s="81"/>
      <c r="AH48" s="81"/>
      <c r="AI48" s="81"/>
      <c r="AJ48" s="81"/>
      <c r="AK48" s="81"/>
      <c r="AL48" s="81"/>
      <c r="AM48" s="81"/>
      <c r="AN48" s="81"/>
      <c r="AO48" s="81"/>
    </row>
    <row r="49" spans="21:41" x14ac:dyDescent="0.15">
      <c r="U49" s="81"/>
      <c r="V49" s="81"/>
      <c r="W49" s="81"/>
      <c r="X49" s="81"/>
      <c r="Y49" s="81"/>
      <c r="Z49" s="81"/>
      <c r="AA49" s="81"/>
      <c r="AB49" s="81"/>
      <c r="AC49" s="81"/>
      <c r="AD49" s="81"/>
      <c r="AE49" s="81"/>
      <c r="AF49" s="81"/>
      <c r="AG49" s="81"/>
      <c r="AH49" s="81"/>
      <c r="AI49" s="81"/>
      <c r="AJ49" s="81"/>
      <c r="AK49" s="81"/>
      <c r="AL49" s="81"/>
      <c r="AM49" s="81"/>
      <c r="AN49" s="81"/>
      <c r="AO49" s="81"/>
    </row>
    <row r="50" spans="21:41" x14ac:dyDescent="0.15">
      <c r="U50" s="81"/>
      <c r="V50" s="81"/>
      <c r="W50" s="81"/>
      <c r="X50" s="81"/>
      <c r="Y50" s="81"/>
      <c r="Z50" s="81"/>
      <c r="AA50" s="81"/>
      <c r="AB50" s="81"/>
      <c r="AC50" s="81"/>
      <c r="AD50" s="81"/>
      <c r="AE50" s="81"/>
      <c r="AF50" s="81"/>
      <c r="AG50" s="81"/>
      <c r="AH50" s="81"/>
      <c r="AI50" s="81"/>
      <c r="AJ50" s="81"/>
      <c r="AK50" s="81"/>
      <c r="AL50" s="81"/>
      <c r="AM50" s="81"/>
      <c r="AN50" s="81"/>
      <c r="AO50" s="81"/>
    </row>
    <row r="51" spans="21:41" x14ac:dyDescent="0.15">
      <c r="U51" s="81"/>
      <c r="V51" s="81"/>
      <c r="W51" s="81"/>
      <c r="X51" s="81"/>
      <c r="Y51" s="81"/>
      <c r="Z51" s="81"/>
      <c r="AA51" s="81"/>
      <c r="AB51" s="81"/>
      <c r="AC51" s="81"/>
      <c r="AD51" s="81"/>
      <c r="AE51" s="81"/>
      <c r="AF51" s="81"/>
      <c r="AG51" s="81"/>
      <c r="AH51" s="81"/>
      <c r="AI51" s="81"/>
      <c r="AJ51" s="81"/>
      <c r="AK51" s="81"/>
      <c r="AL51" s="81"/>
      <c r="AM51" s="81"/>
      <c r="AN51" s="81"/>
      <c r="AO51" s="81"/>
    </row>
    <row r="52" spans="21:41" x14ac:dyDescent="0.15">
      <c r="U52" s="81"/>
      <c r="V52" s="81"/>
      <c r="W52" s="81"/>
      <c r="X52" s="81"/>
      <c r="Y52" s="81"/>
      <c r="Z52" s="81"/>
      <c r="AA52" s="81"/>
      <c r="AB52" s="81"/>
      <c r="AC52" s="81"/>
      <c r="AD52" s="81"/>
      <c r="AE52" s="81"/>
      <c r="AF52" s="81"/>
      <c r="AG52" s="81"/>
      <c r="AH52" s="81"/>
      <c r="AI52" s="81"/>
      <c r="AJ52" s="81"/>
      <c r="AK52" s="81"/>
      <c r="AL52" s="81"/>
      <c r="AM52" s="81"/>
      <c r="AN52" s="81"/>
      <c r="AO52" s="81"/>
    </row>
    <row r="53" spans="21:41" x14ac:dyDescent="0.15">
      <c r="U53" s="81"/>
      <c r="V53" s="81"/>
      <c r="W53" s="81"/>
      <c r="X53" s="81"/>
      <c r="Y53" s="81"/>
      <c r="Z53" s="81"/>
      <c r="AA53" s="81"/>
      <c r="AB53" s="81"/>
      <c r="AC53" s="81"/>
      <c r="AD53" s="81"/>
      <c r="AE53" s="81"/>
      <c r="AF53" s="81"/>
      <c r="AG53" s="81"/>
      <c r="AH53" s="81"/>
      <c r="AI53" s="81"/>
      <c r="AJ53" s="81"/>
      <c r="AK53" s="81"/>
      <c r="AL53" s="81"/>
      <c r="AM53" s="81"/>
      <c r="AN53" s="81"/>
      <c r="AO53" s="81"/>
    </row>
  </sheetData>
  <sheetProtection algorithmName="SHA-512" hashValue="sLjbYsmkXXlVb02rwKRonlhz+Umn5Zzu3u4pTnQ72DYkJeRKATZyxlCVwKncertHFJg9pLJPHa4KBfmRS9BAIw==" saltValue="EqgbXUzclVsuR5zx/RNthA==" spinCount="100000" sheet="1" formatCells="0" formatColumns="0" formatRows="0" insertColumns="0" insertRows="0" insertHyperlinks="0" deleteColumns="0" deleteRows="0" sort="0" autoFilter="0" pivotTables="0"/>
  <mergeCells count="3">
    <mergeCell ref="D14:K14"/>
    <mergeCell ref="C9:K9"/>
    <mergeCell ref="C10:K10"/>
  </mergeCells>
  <phoneticPr fontId="4" type="noConversion"/>
  <pageMargins left="0.75000000000000011" right="0.75000000000000011" top="0.75" bottom="0.75" header="0.5" footer="0.5"/>
  <pageSetup paperSize="8" scale="22" fitToHeight="3" orientation="landscape" horizontalDpi="4294967292" verticalDpi="4294967292"/>
  <drawing r:id="rId1"/>
  <legacyDrawing r:id="rId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le29"/>
  <dimension ref="B1:U53"/>
  <sheetViews>
    <sheetView showGridLines="0" workbookViewId="0">
      <selection activeCell="C10" sqref="C10:H10"/>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6.5" style="59" customWidth="1"/>
    <col min="8" max="8" width="26"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2"/>
      <c r="D4" s="372" t="s">
        <v>195</v>
      </c>
      <c r="E4" s="372"/>
      <c r="F4" s="372"/>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03" customHeight="1" x14ac:dyDescent="0.15">
      <c r="B9" s="18"/>
      <c r="C9" s="434" t="s">
        <v>289</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196</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fournisseurs'!H38</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5"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355"/>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508" t="s">
        <v>219</v>
      </c>
      <c r="F37" s="465" t="s">
        <v>220</v>
      </c>
      <c r="G37" s="499"/>
      <c r="H37" s="486" t="s">
        <v>218</v>
      </c>
      <c r="I37" s="471"/>
      <c r="J37" s="471"/>
      <c r="K37" s="471"/>
      <c r="L37" s="471"/>
    </row>
    <row r="38" spans="2:18" ht="16" thickBot="1" x14ac:dyDescent="0.25">
      <c r="B38" s="499"/>
      <c r="C38" s="468"/>
      <c r="D38" s="281" t="s">
        <v>251</v>
      </c>
      <c r="E38" s="509"/>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1wsIIG+BFxQ8sLYVAP7V/cpYqJpKEz0t3QMiatLtTtK772TVPsD6pjNB6h9j6jtWAbLMFFhZT8KEBi8UETP3DA==" saltValue="oqvNgW44jlQ7VBXlUKMXEg==" spinCount="100000" sheet="1" formatCells="0" formatColumns="0" formatRows="0" insertColumns="0" insertRows="0" insertHyperlinks="0" deleteColumns="0" deleteRows="0" sort="0" autoFilter="0" pivotTables="0"/>
  <mergeCells count="25">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le30"/>
  <dimension ref="B1:U53"/>
  <sheetViews>
    <sheetView showGridLines="0" workbookViewId="0">
      <selection activeCell="C13" sqref="C13"/>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8.5" style="59" customWidth="1"/>
    <col min="8" max="8" width="24.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319"/>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5"/>
      <c r="D4" s="469" t="s">
        <v>198</v>
      </c>
      <c r="E4" s="469"/>
      <c r="F4" s="469"/>
      <c r="G4" s="469"/>
      <c r="H4" s="469"/>
      <c r="I4" s="469"/>
      <c r="J4" s="469"/>
      <c r="K4" s="469"/>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298</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303</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fournisseurs'!H39</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226"/>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M4MNBXNYvw8RV2Vn1RdUer9VxcBAHtsjq3RDtknKrzxyImJoe8k/ehUx8iw1Z9wH0WzgfWdet8QC7Kbdmh5HJQ==" saltValue="q56qIgH+4LZEeKnjwTStmw==" spinCount="100000" sheet="1" formatCells="0" formatColumns="0" formatRows="0" insertColumns="0" insertRows="0" insertHyperlinks="0" deleteColumns="0" deleteRows="0" sort="0" autoFilter="0" pivotTables="0"/>
  <mergeCells count="26">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D4:K4"/>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le31"/>
  <dimension ref="B1:U53"/>
  <sheetViews>
    <sheetView showGridLines="0" workbookViewId="0">
      <selection activeCell="C10" sqref="C10:H10"/>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5.5" style="59" customWidth="1"/>
    <col min="8" max="8" width="25.83203125" style="59" customWidth="1"/>
    <col min="9" max="11" width="10.83203125" style="59"/>
    <col min="12" max="12" width="1.83203125" style="59" customWidth="1"/>
    <col min="13" max="13" width="10.83203125" style="59" hidden="1" customWidth="1"/>
    <col min="14" max="16384" width="10.83203125" style="59"/>
  </cols>
  <sheetData>
    <row r="1" spans="2:21" s="61" customFormat="1" ht="13" x14ac:dyDescent="0.15"/>
    <row r="2" spans="2:21" s="61" customFormat="1" ht="13" x14ac:dyDescent="0.15">
      <c r="B2" s="18"/>
      <c r="C2"/>
      <c r="D2"/>
      <c r="E2"/>
      <c r="F2"/>
      <c r="G2"/>
      <c r="H2"/>
      <c r="I2" s="18"/>
      <c r="J2" s="23"/>
      <c r="K2"/>
      <c r="L2" s="18"/>
    </row>
    <row r="3" spans="2:21" s="61" customFormat="1" ht="3" customHeight="1" x14ac:dyDescent="0.15">
      <c r="B3" s="18"/>
      <c r="C3" s="55"/>
      <c r="D3" s="55"/>
      <c r="E3" s="55"/>
      <c r="F3" s="55"/>
      <c r="G3" s="55"/>
      <c r="H3" s="55"/>
      <c r="I3" s="55"/>
      <c r="J3" s="55"/>
      <c r="K3" s="55"/>
      <c r="L3" s="53"/>
      <c r="M3" s="79"/>
      <c r="N3" s="79"/>
      <c r="O3" s="79"/>
      <c r="P3" s="79"/>
      <c r="Q3" s="79"/>
      <c r="R3" s="79"/>
      <c r="S3" s="79"/>
      <c r="T3" s="79"/>
      <c r="U3" s="79"/>
    </row>
    <row r="4" spans="2:21" s="61" customFormat="1" ht="122" customHeight="1" x14ac:dyDescent="0.15">
      <c r="B4" s="18"/>
      <c r="C4" s="375"/>
      <c r="D4" s="469" t="s">
        <v>199</v>
      </c>
      <c r="E4" s="469"/>
      <c r="F4" s="469"/>
      <c r="G4" s="372"/>
      <c r="H4" s="372"/>
      <c r="I4" s="372"/>
      <c r="J4" s="372"/>
      <c r="K4" s="372"/>
      <c r="L4" s="53"/>
      <c r="M4" s="79"/>
      <c r="N4" s="79"/>
      <c r="O4" s="79"/>
      <c r="P4" s="79"/>
      <c r="Q4" s="79"/>
      <c r="R4" s="79"/>
      <c r="S4" s="79"/>
      <c r="T4" s="79"/>
      <c r="U4" s="79"/>
    </row>
    <row r="5" spans="2:21" s="61" customFormat="1" ht="2" customHeight="1" x14ac:dyDescent="0.15">
      <c r="B5" s="18"/>
      <c r="C5" s="55"/>
      <c r="D5" s="55"/>
      <c r="E5" s="55"/>
      <c r="F5" s="55"/>
      <c r="G5" s="55"/>
      <c r="H5" s="55"/>
      <c r="I5" s="55"/>
      <c r="J5" s="55"/>
      <c r="K5" s="55"/>
      <c r="L5" s="53"/>
      <c r="M5" s="79"/>
      <c r="N5" s="79"/>
      <c r="O5" s="79"/>
      <c r="P5" s="79"/>
      <c r="Q5" s="79"/>
      <c r="R5" s="79"/>
      <c r="S5" s="79"/>
      <c r="T5" s="79"/>
      <c r="U5" s="79"/>
    </row>
    <row r="6" spans="2:21" s="61" customFormat="1" ht="13" x14ac:dyDescent="0.15">
      <c r="B6" s="18"/>
      <c r="C6" s="18"/>
      <c r="D6" s="18"/>
      <c r="E6" s="18"/>
      <c r="F6" s="18"/>
      <c r="G6" s="18"/>
      <c r="H6" s="18"/>
      <c r="I6" s="18"/>
      <c r="J6" s="18"/>
      <c r="K6" s="18"/>
      <c r="L6" s="18"/>
    </row>
    <row r="7" spans="2:21" s="61" customFormat="1" ht="41" customHeight="1" x14ac:dyDescent="0.15">
      <c r="B7" s="18"/>
      <c r="C7" s="57" t="s">
        <v>92</v>
      </c>
      <c r="D7" s="56"/>
      <c r="E7" s="56"/>
      <c r="F7" s="56"/>
      <c r="G7" s="56"/>
      <c r="H7" s="56"/>
      <c r="I7" s="56"/>
      <c r="J7" s="56"/>
      <c r="K7" s="56"/>
      <c r="L7" s="18"/>
    </row>
    <row r="8" spans="2:21" s="61" customFormat="1" ht="13" x14ac:dyDescent="0.15">
      <c r="B8" s="18"/>
      <c r="C8" s="18"/>
      <c r="D8" s="18"/>
      <c r="E8" s="18"/>
      <c r="F8" s="18"/>
      <c r="G8" s="18"/>
      <c r="H8" s="18"/>
      <c r="I8" s="18"/>
      <c r="J8" s="18"/>
      <c r="K8" s="18"/>
      <c r="L8" s="18"/>
    </row>
    <row r="9" spans="2:21" s="61" customFormat="1" ht="113" customHeight="1" x14ac:dyDescent="0.15">
      <c r="B9" s="18"/>
      <c r="C9" s="434" t="s">
        <v>299</v>
      </c>
      <c r="D9" s="430"/>
      <c r="E9" s="430"/>
      <c r="F9" s="430"/>
      <c r="G9" s="430"/>
      <c r="H9" s="430"/>
      <c r="I9" s="18"/>
      <c r="J9" s="18"/>
      <c r="K9" s="18"/>
      <c r="L9" s="18"/>
    </row>
    <row r="10" spans="2:21" s="78" customFormat="1" ht="55" customHeight="1" x14ac:dyDescent="0.15">
      <c r="B10" s="52"/>
      <c r="C10" s="431" t="s">
        <v>167</v>
      </c>
      <c r="D10" s="431"/>
      <c r="E10" s="431"/>
      <c r="F10" s="431"/>
      <c r="G10" s="431"/>
      <c r="H10" s="431"/>
      <c r="I10" s="52"/>
      <c r="J10" s="51"/>
      <c r="K10" s="51"/>
      <c r="L10" s="51"/>
      <c r="M10" s="77"/>
      <c r="N10" s="77"/>
      <c r="O10" s="77"/>
      <c r="P10" s="77"/>
      <c r="Q10" s="77"/>
      <c r="R10" s="77"/>
      <c r="S10" s="77"/>
      <c r="T10" s="77"/>
      <c r="U10" s="77"/>
    </row>
    <row r="11" spans="2:21" s="61" customFormat="1" ht="13" x14ac:dyDescent="0.15">
      <c r="B11" s="18"/>
      <c r="C11" s="18"/>
      <c r="D11" s="18"/>
      <c r="E11" s="18"/>
      <c r="F11" s="18"/>
      <c r="G11" s="18"/>
      <c r="H11" s="18"/>
      <c r="I11" s="18"/>
      <c r="J11" s="18"/>
      <c r="K11" s="18"/>
      <c r="L11" s="18"/>
    </row>
    <row r="12" spans="2:21" s="61" customFormat="1" ht="41" customHeight="1" x14ac:dyDescent="0.15">
      <c r="B12" s="18"/>
      <c r="C12" s="57" t="s">
        <v>200</v>
      </c>
      <c r="D12" s="56"/>
      <c r="E12" s="56"/>
      <c r="F12" s="56"/>
      <c r="G12" s="56"/>
      <c r="H12" s="56"/>
      <c r="I12" s="56"/>
      <c r="J12" s="56"/>
      <c r="K12" s="56"/>
      <c r="L12" s="18"/>
    </row>
    <row r="13" spans="2:21" s="61" customFormat="1" ht="18" customHeight="1" thickBot="1" x14ac:dyDescent="0.2">
      <c r="B13" s="18"/>
      <c r="C13" s="80"/>
      <c r="D13" s="74"/>
      <c r="E13" s="74"/>
      <c r="F13" s="74"/>
      <c r="G13" s="74"/>
      <c r="H13" s="74"/>
      <c r="I13" s="74"/>
      <c r="J13" s="74"/>
      <c r="K13" s="74"/>
      <c r="L13" s="74"/>
      <c r="M13" s="76"/>
      <c r="N13" s="76"/>
      <c r="O13" s="76"/>
      <c r="P13" s="76"/>
      <c r="Q13" s="76"/>
      <c r="R13" s="76"/>
      <c r="S13" s="76"/>
      <c r="T13" s="76"/>
      <c r="U13" s="76"/>
    </row>
    <row r="14" spans="2:21" ht="32" customHeight="1" thickBot="1" x14ac:dyDescent="0.25">
      <c r="B14" s="63"/>
      <c r="C14" s="436" t="s">
        <v>99</v>
      </c>
      <c r="D14" s="436"/>
      <c r="E14" s="436"/>
      <c r="F14" s="437">
        <f>'Info fournisseurs'!H40</f>
        <v>0</v>
      </c>
      <c r="G14" s="437"/>
      <c r="H14" s="437"/>
      <c r="I14" s="437"/>
      <c r="J14" s="437"/>
      <c r="K14" s="437"/>
      <c r="L14" s="63"/>
    </row>
    <row r="15" spans="2:21" ht="32" customHeight="1" thickBot="1" x14ac:dyDescent="0.25">
      <c r="B15" s="63"/>
      <c r="C15" s="435" t="s">
        <v>100</v>
      </c>
      <c r="D15" s="435"/>
      <c r="E15" s="435"/>
      <c r="F15" s="493"/>
      <c r="G15" s="493"/>
      <c r="H15" s="493"/>
      <c r="I15" s="493"/>
      <c r="J15" s="493"/>
      <c r="K15" s="493"/>
      <c r="L15" s="34"/>
      <c r="M15" s="60"/>
      <c r="N15" s="60"/>
      <c r="O15" s="60"/>
      <c r="P15" s="60"/>
      <c r="Q15" s="60"/>
      <c r="R15" s="60"/>
    </row>
    <row r="16" spans="2:21" ht="32" customHeight="1" thickBot="1" x14ac:dyDescent="0.25">
      <c r="B16" s="63"/>
      <c r="C16" s="435" t="s">
        <v>101</v>
      </c>
      <c r="D16" s="435"/>
      <c r="E16" s="435"/>
      <c r="F16" s="494"/>
      <c r="G16" s="494"/>
      <c r="H16" s="494"/>
      <c r="I16" s="494"/>
      <c r="J16" s="494"/>
      <c r="K16" s="494"/>
      <c r="L16" s="34"/>
      <c r="M16" s="60"/>
      <c r="N16" s="60"/>
      <c r="O16" s="60"/>
      <c r="P16" s="60"/>
      <c r="Q16" s="60"/>
      <c r="R16" s="60"/>
    </row>
    <row r="17" spans="2:18" s="64" customFormat="1" ht="22" customHeight="1" x14ac:dyDescent="0.2">
      <c r="B17" s="73"/>
      <c r="C17" s="65"/>
      <c r="D17" s="65"/>
      <c r="E17" s="65"/>
      <c r="F17" s="65"/>
      <c r="G17" s="65"/>
      <c r="H17" s="65"/>
      <c r="I17" s="65"/>
      <c r="J17" s="65"/>
      <c r="K17" s="65"/>
      <c r="L17" s="73"/>
    </row>
    <row r="18" spans="2:18" s="64" customFormat="1" ht="36" customHeight="1" x14ac:dyDescent="0.25">
      <c r="B18" s="73"/>
      <c r="C18" s="492" t="s">
        <v>275</v>
      </c>
      <c r="D18" s="492"/>
      <c r="E18" s="492"/>
      <c r="F18" s="492"/>
      <c r="G18" s="492"/>
      <c r="H18" s="492"/>
      <c r="I18" s="492"/>
      <c r="J18" s="492"/>
      <c r="K18" s="492"/>
      <c r="L18" s="492"/>
    </row>
    <row r="19" spans="2:18" s="64" customFormat="1" ht="22" customHeight="1" thickBot="1" x14ac:dyDescent="0.25">
      <c r="B19" s="73"/>
      <c r="C19" s="65"/>
      <c r="D19" s="65"/>
      <c r="E19" s="65"/>
      <c r="F19" s="65"/>
      <c r="G19" s="65"/>
      <c r="H19" s="65"/>
      <c r="I19" s="65"/>
      <c r="J19" s="65"/>
      <c r="K19" s="65"/>
      <c r="L19" s="73"/>
    </row>
    <row r="20" spans="2:18" s="62" customFormat="1" ht="33" customHeight="1" thickBot="1" x14ac:dyDescent="0.25">
      <c r="B20" s="71"/>
      <c r="C20" s="490" t="s">
        <v>201</v>
      </c>
      <c r="D20" s="490"/>
      <c r="E20" s="490"/>
      <c r="F20" s="490"/>
      <c r="G20" s="71"/>
      <c r="H20" s="454"/>
      <c r="I20" s="454"/>
      <c r="J20" s="454"/>
      <c r="K20" s="454"/>
      <c r="L20" s="71"/>
    </row>
    <row r="21" spans="2:18" ht="33" customHeight="1" thickBot="1" x14ac:dyDescent="0.25">
      <c r="B21" s="63"/>
      <c r="C21" s="158" t="s">
        <v>25</v>
      </c>
      <c r="D21" s="159" t="s">
        <v>107</v>
      </c>
      <c r="E21" s="314" t="s">
        <v>219</v>
      </c>
      <c r="F21" s="193" t="s">
        <v>220</v>
      </c>
      <c r="G21" s="63"/>
      <c r="H21" s="193" t="s">
        <v>218</v>
      </c>
      <c r="I21" s="35"/>
      <c r="J21" s="35"/>
      <c r="K21" s="35"/>
      <c r="L21" s="35"/>
      <c r="M21" s="60"/>
      <c r="N21" s="60"/>
      <c r="O21" s="60"/>
      <c r="P21" s="60"/>
      <c r="Q21" s="60"/>
      <c r="R21" s="60"/>
    </row>
    <row r="22" spans="2:18" ht="16" thickBot="1" x14ac:dyDescent="0.25">
      <c r="B22" s="63"/>
      <c r="C22" s="160" t="s">
        <v>64</v>
      </c>
      <c r="D22" s="164"/>
      <c r="E22" s="173"/>
      <c r="F22" s="165"/>
      <c r="G22" s="63"/>
      <c r="H22" s="346"/>
      <c r="I22" s="35"/>
      <c r="J22" s="35"/>
      <c r="K22" s="35"/>
      <c r="L22" s="35"/>
      <c r="M22" s="60"/>
      <c r="N22" s="60"/>
      <c r="O22" s="60"/>
      <c r="P22" s="60"/>
      <c r="Q22" s="60"/>
      <c r="R22" s="60"/>
    </row>
    <row r="23" spans="2:18" ht="16" thickBot="1" x14ac:dyDescent="0.25">
      <c r="B23" s="63"/>
      <c r="C23" s="160" t="s">
        <v>65</v>
      </c>
      <c r="D23" s="166"/>
      <c r="E23" s="173"/>
      <c r="F23" s="165"/>
      <c r="G23" s="63"/>
      <c r="H23" s="346"/>
      <c r="I23" s="35"/>
      <c r="J23" s="35"/>
      <c r="K23" s="35"/>
      <c r="L23" s="35"/>
      <c r="M23" s="60"/>
      <c r="N23" s="60"/>
      <c r="O23" s="60"/>
      <c r="P23" s="60"/>
      <c r="Q23" s="60"/>
      <c r="R23" s="60"/>
    </row>
    <row r="24" spans="2:18" ht="16" thickBot="1" x14ac:dyDescent="0.25">
      <c r="B24" s="63"/>
      <c r="C24" s="160" t="s">
        <v>66</v>
      </c>
      <c r="D24" s="166"/>
      <c r="E24" s="173"/>
      <c r="F24" s="165"/>
      <c r="G24" s="63"/>
      <c r="H24" s="346"/>
      <c r="I24" s="35"/>
      <c r="J24" s="35"/>
      <c r="K24" s="35"/>
      <c r="L24" s="35"/>
      <c r="M24" s="60"/>
      <c r="N24" s="60"/>
      <c r="O24" s="60"/>
      <c r="P24" s="60"/>
      <c r="Q24" s="60"/>
      <c r="R24" s="60"/>
    </row>
    <row r="25" spans="2:18" ht="16" thickBot="1" x14ac:dyDescent="0.25">
      <c r="B25" s="63"/>
      <c r="C25" s="160" t="s">
        <v>67</v>
      </c>
      <c r="D25" s="166"/>
      <c r="E25" s="173"/>
      <c r="F25" s="165"/>
      <c r="G25" s="63"/>
      <c r="H25" s="346"/>
      <c r="I25" s="35"/>
      <c r="J25" s="35"/>
      <c r="K25" s="35"/>
      <c r="L25" s="35"/>
      <c r="M25" s="60"/>
      <c r="N25" s="60"/>
      <c r="O25" s="60"/>
      <c r="P25" s="60"/>
      <c r="Q25" s="60"/>
      <c r="R25" s="60"/>
    </row>
    <row r="26" spans="2:18" ht="16" thickBot="1" x14ac:dyDescent="0.25">
      <c r="B26" s="63"/>
      <c r="C26" s="160" t="s">
        <v>68</v>
      </c>
      <c r="D26" s="166"/>
      <c r="E26" s="173"/>
      <c r="F26" s="165"/>
      <c r="G26" s="63"/>
      <c r="H26" s="346"/>
      <c r="I26" s="35"/>
      <c r="J26" s="35"/>
      <c r="K26" s="35"/>
      <c r="L26" s="35"/>
      <c r="M26" s="60"/>
      <c r="N26" s="60"/>
      <c r="O26" s="60"/>
      <c r="P26" s="60"/>
      <c r="Q26" s="60"/>
      <c r="R26" s="60"/>
    </row>
    <row r="27" spans="2:18" ht="16" thickBot="1" x14ac:dyDescent="0.25">
      <c r="B27" s="63"/>
      <c r="C27" s="160" t="s">
        <v>69</v>
      </c>
      <c r="D27" s="166"/>
      <c r="E27" s="173"/>
      <c r="F27" s="165"/>
      <c r="G27" s="63"/>
      <c r="H27" s="346"/>
      <c r="I27" s="35"/>
      <c r="J27" s="35"/>
      <c r="K27" s="35"/>
      <c r="L27" s="35"/>
      <c r="M27" s="60"/>
      <c r="N27" s="60"/>
      <c r="O27" s="60"/>
      <c r="P27" s="60"/>
      <c r="Q27" s="60"/>
      <c r="R27" s="60"/>
    </row>
    <row r="28" spans="2:18" ht="16" thickBot="1" x14ac:dyDescent="0.25">
      <c r="B28" s="63"/>
      <c r="C28" s="161" t="s">
        <v>70</v>
      </c>
      <c r="D28" s="166"/>
      <c r="E28" s="173"/>
      <c r="F28" s="165"/>
      <c r="G28" s="63"/>
      <c r="H28" s="346"/>
      <c r="I28" s="35"/>
      <c r="J28" s="35"/>
      <c r="K28" s="35"/>
      <c r="L28" s="35"/>
      <c r="M28" s="60"/>
      <c r="N28" s="60"/>
      <c r="O28" s="60"/>
      <c r="P28" s="60"/>
      <c r="Q28" s="60"/>
      <c r="R28" s="60"/>
    </row>
    <row r="29" spans="2:18" ht="16" thickBot="1" x14ac:dyDescent="0.25">
      <c r="B29" s="63"/>
      <c r="C29" s="160" t="s">
        <v>71</v>
      </c>
      <c r="D29" s="166"/>
      <c r="E29" s="173"/>
      <c r="F29" s="165"/>
      <c r="G29" s="63"/>
      <c r="H29" s="346"/>
      <c r="I29" s="35"/>
      <c r="J29" s="35"/>
      <c r="K29" s="35"/>
      <c r="L29" s="35"/>
      <c r="M29" s="60"/>
      <c r="N29" s="60"/>
      <c r="O29" s="60"/>
      <c r="P29" s="60"/>
      <c r="Q29" s="60"/>
      <c r="R29" s="60"/>
    </row>
    <row r="30" spans="2:18" ht="16" thickBot="1" x14ac:dyDescent="0.25">
      <c r="B30" s="63"/>
      <c r="C30" s="160" t="s">
        <v>72</v>
      </c>
      <c r="D30" s="167"/>
      <c r="E30" s="174"/>
      <c r="F30" s="168"/>
      <c r="G30" s="63"/>
      <c r="H30" s="347"/>
      <c r="I30" s="35"/>
      <c r="J30" s="35"/>
      <c r="K30" s="35"/>
      <c r="L30" s="35"/>
      <c r="M30" s="60"/>
      <c r="N30" s="60"/>
      <c r="O30" s="60"/>
      <c r="P30" s="60"/>
      <c r="Q30" s="60"/>
      <c r="R30" s="60"/>
    </row>
    <row r="31" spans="2:18" ht="16" thickBot="1" x14ac:dyDescent="0.25">
      <c r="B31" s="63"/>
      <c r="C31" s="160" t="s">
        <v>73</v>
      </c>
      <c r="D31" s="166"/>
      <c r="E31" s="173"/>
      <c r="F31" s="165"/>
      <c r="G31" s="63"/>
      <c r="H31" s="346"/>
      <c r="I31" s="35"/>
      <c r="J31" s="35"/>
      <c r="K31" s="35"/>
      <c r="L31" s="35"/>
      <c r="M31" s="60"/>
      <c r="N31" s="60"/>
      <c r="O31" s="60"/>
      <c r="P31" s="60"/>
      <c r="Q31" s="60"/>
      <c r="R31" s="60"/>
    </row>
    <row r="32" spans="2:18" ht="16" thickBot="1" x14ac:dyDescent="0.25">
      <c r="B32" s="63"/>
      <c r="C32" s="160" t="s">
        <v>74</v>
      </c>
      <c r="D32" s="166"/>
      <c r="E32" s="173"/>
      <c r="F32" s="165"/>
      <c r="G32" s="63"/>
      <c r="H32" s="346"/>
      <c r="I32" s="35"/>
      <c r="J32" s="35"/>
      <c r="K32" s="35"/>
      <c r="L32" s="35"/>
      <c r="M32" s="60"/>
      <c r="N32" s="60"/>
      <c r="O32" s="60"/>
      <c r="P32" s="60"/>
      <c r="Q32" s="60"/>
      <c r="R32" s="60"/>
    </row>
    <row r="33" spans="2:18" ht="16" thickBot="1" x14ac:dyDescent="0.25">
      <c r="B33" s="63"/>
      <c r="C33" s="160" t="s">
        <v>75</v>
      </c>
      <c r="D33" s="166"/>
      <c r="E33" s="173"/>
      <c r="F33" s="165"/>
      <c r="G33" s="63"/>
      <c r="H33" s="346"/>
      <c r="I33" s="35"/>
      <c r="J33" s="35"/>
      <c r="K33" s="35"/>
      <c r="L33" s="35"/>
      <c r="M33" s="60"/>
      <c r="N33" s="60"/>
      <c r="O33" s="60"/>
      <c r="P33" s="60"/>
      <c r="Q33" s="60"/>
      <c r="R33" s="60"/>
    </row>
    <row r="34" spans="2:18" ht="16" thickBot="1" x14ac:dyDescent="0.25">
      <c r="B34" s="63"/>
      <c r="C34" s="158" t="s">
        <v>104</v>
      </c>
      <c r="D34" s="162">
        <f>SUM(D22:D33)</f>
        <v>0</v>
      </c>
      <c r="E34" s="169">
        <f>SUM(E22:E33)</f>
        <v>0</v>
      </c>
      <c r="F34" s="163">
        <f>SUM(F22:F33)</f>
        <v>0</v>
      </c>
      <c r="G34" s="63"/>
      <c r="H34" s="355"/>
      <c r="I34" s="35"/>
      <c r="J34" s="35"/>
      <c r="K34" s="35"/>
      <c r="L34" s="35"/>
      <c r="M34" s="60"/>
      <c r="N34" s="60"/>
      <c r="O34" s="60"/>
      <c r="P34" s="60"/>
      <c r="Q34" s="60"/>
      <c r="R34" s="60"/>
    </row>
    <row r="35" spans="2:18" ht="17" customHeight="1" thickBot="1" x14ac:dyDescent="0.25">
      <c r="B35" s="63"/>
      <c r="C35" s="455"/>
      <c r="D35" s="455"/>
      <c r="E35" s="455"/>
      <c r="F35" s="35"/>
      <c r="G35" s="35"/>
      <c r="H35" s="35"/>
      <c r="I35" s="35"/>
      <c r="J35" s="35"/>
      <c r="K35" s="35"/>
      <c r="L35" s="35"/>
      <c r="M35" s="60"/>
      <c r="N35" s="60"/>
      <c r="O35" s="60"/>
      <c r="P35" s="60"/>
      <c r="Q35" s="60"/>
      <c r="R35" s="60"/>
    </row>
    <row r="36" spans="2:18" ht="21" thickBot="1" x14ac:dyDescent="0.25">
      <c r="B36" s="291"/>
      <c r="C36" s="497" t="s">
        <v>216</v>
      </c>
      <c r="D36" s="497"/>
      <c r="E36" s="497"/>
      <c r="F36" s="497"/>
      <c r="G36" s="291"/>
      <c r="H36" s="498"/>
      <c r="I36" s="498"/>
      <c r="J36" s="498"/>
      <c r="K36" s="498"/>
      <c r="L36" s="291"/>
    </row>
    <row r="37" spans="2:18" x14ac:dyDescent="0.2">
      <c r="B37" s="499"/>
      <c r="C37" s="467" t="s">
        <v>250</v>
      </c>
      <c r="D37" s="258" t="s">
        <v>248</v>
      </c>
      <c r="E37" s="484" t="s">
        <v>219</v>
      </c>
      <c r="F37" s="465" t="s">
        <v>220</v>
      </c>
      <c r="G37" s="499"/>
      <c r="H37" s="486" t="s">
        <v>218</v>
      </c>
      <c r="I37" s="471"/>
      <c r="J37" s="471"/>
      <c r="K37" s="471"/>
      <c r="L37" s="471"/>
    </row>
    <row r="38" spans="2:18" ht="16" thickBot="1" x14ac:dyDescent="0.25">
      <c r="B38" s="499"/>
      <c r="C38" s="468"/>
      <c r="D38" s="281" t="s">
        <v>251</v>
      </c>
      <c r="E38" s="500"/>
      <c r="F38" s="466"/>
      <c r="G38" s="499"/>
      <c r="H38" s="487"/>
      <c r="I38" s="471"/>
      <c r="J38" s="471"/>
      <c r="K38" s="471"/>
      <c r="L38" s="471"/>
    </row>
    <row r="39" spans="2:18" ht="16" thickBot="1" x14ac:dyDescent="0.25">
      <c r="B39" s="292"/>
      <c r="C39" s="290" t="s">
        <v>203</v>
      </c>
      <c r="D39" s="259"/>
      <c r="E39" s="260"/>
      <c r="F39" s="283"/>
      <c r="G39" s="292"/>
      <c r="H39" s="346"/>
      <c r="I39" s="254"/>
      <c r="J39" s="254"/>
      <c r="K39" s="254"/>
      <c r="L39" s="254"/>
    </row>
    <row r="40" spans="2:18" ht="16" thickBot="1" x14ac:dyDescent="0.25">
      <c r="B40" s="292"/>
      <c r="C40" s="282" t="s">
        <v>204</v>
      </c>
      <c r="D40" s="259"/>
      <c r="E40" s="260"/>
      <c r="F40" s="283"/>
      <c r="G40" s="292"/>
      <c r="H40" s="346"/>
      <c r="I40" s="254"/>
      <c r="J40" s="254"/>
      <c r="K40" s="254"/>
      <c r="L40" s="254"/>
    </row>
    <row r="41" spans="2:18" ht="16" thickBot="1" x14ac:dyDescent="0.25">
      <c r="B41" s="292"/>
      <c r="C41" s="282" t="s">
        <v>205</v>
      </c>
      <c r="D41" s="259"/>
      <c r="E41" s="260"/>
      <c r="F41" s="283"/>
      <c r="G41" s="292"/>
      <c r="H41" s="346"/>
      <c r="I41" s="254"/>
      <c r="J41" s="254"/>
      <c r="K41" s="254"/>
      <c r="L41" s="254"/>
    </row>
    <row r="42" spans="2:18" ht="16" thickBot="1" x14ac:dyDescent="0.25">
      <c r="B42" s="292"/>
      <c r="C42" s="282" t="s">
        <v>206</v>
      </c>
      <c r="D42" s="259"/>
      <c r="E42" s="260"/>
      <c r="F42" s="283"/>
      <c r="G42" s="292"/>
      <c r="H42" s="346"/>
      <c r="I42" s="254"/>
      <c r="J42" s="254"/>
      <c r="K42" s="254"/>
      <c r="L42" s="254"/>
    </row>
    <row r="43" spans="2:18" ht="16" thickBot="1" x14ac:dyDescent="0.25">
      <c r="B43" s="292"/>
      <c r="C43" s="282" t="s">
        <v>207</v>
      </c>
      <c r="D43" s="259"/>
      <c r="E43" s="260"/>
      <c r="F43" s="283"/>
      <c r="G43" s="292"/>
      <c r="H43" s="346"/>
      <c r="I43" s="254"/>
      <c r="J43" s="254"/>
      <c r="K43" s="254"/>
      <c r="L43" s="254"/>
    </row>
    <row r="44" spans="2:18" ht="16" thickBot="1" x14ac:dyDescent="0.25">
      <c r="B44" s="292"/>
      <c r="C44" s="282" t="s">
        <v>208</v>
      </c>
      <c r="D44" s="259"/>
      <c r="E44" s="260"/>
      <c r="F44" s="283"/>
      <c r="G44" s="292"/>
      <c r="H44" s="346"/>
      <c r="I44" s="254"/>
      <c r="J44" s="254"/>
      <c r="K44" s="254"/>
      <c r="L44" s="254"/>
    </row>
    <row r="45" spans="2:18" ht="16" thickBot="1" x14ac:dyDescent="0.25">
      <c r="B45" s="292"/>
      <c r="C45" s="282" t="s">
        <v>209</v>
      </c>
      <c r="D45" s="259"/>
      <c r="E45" s="260"/>
      <c r="F45" s="283"/>
      <c r="G45" s="292"/>
      <c r="H45" s="346"/>
      <c r="I45" s="254"/>
      <c r="J45" s="254"/>
      <c r="K45" s="254"/>
      <c r="L45" s="254"/>
    </row>
    <row r="46" spans="2:18" ht="16" thickBot="1" x14ac:dyDescent="0.25">
      <c r="B46" s="292"/>
      <c r="C46" s="282" t="s">
        <v>210</v>
      </c>
      <c r="D46" s="259"/>
      <c r="E46" s="260"/>
      <c r="F46" s="283"/>
      <c r="G46" s="292"/>
      <c r="H46" s="346"/>
      <c r="I46" s="254"/>
      <c r="J46" s="254"/>
      <c r="K46" s="254"/>
      <c r="L46" s="254"/>
    </row>
    <row r="47" spans="2:18" ht="16" thickBot="1" x14ac:dyDescent="0.25">
      <c r="B47" s="292"/>
      <c r="C47" s="282" t="s">
        <v>211</v>
      </c>
      <c r="D47" s="261"/>
      <c r="E47" s="262"/>
      <c r="F47" s="284"/>
      <c r="G47" s="292"/>
      <c r="H47" s="347"/>
      <c r="I47" s="254"/>
      <c r="J47" s="254"/>
      <c r="K47" s="254"/>
      <c r="L47" s="254"/>
    </row>
    <row r="48" spans="2:18" ht="16" thickBot="1" x14ac:dyDescent="0.25">
      <c r="B48" s="292"/>
      <c r="C48" s="282" t="s">
        <v>212</v>
      </c>
      <c r="D48" s="259"/>
      <c r="E48" s="260"/>
      <c r="F48" s="283"/>
      <c r="G48" s="292"/>
      <c r="H48" s="346"/>
      <c r="I48" s="254"/>
      <c r="J48" s="254"/>
      <c r="K48" s="254"/>
      <c r="L48" s="254"/>
    </row>
    <row r="49" spans="2:12" ht="16" thickBot="1" x14ac:dyDescent="0.25">
      <c r="B49" s="292"/>
      <c r="C49" s="282" t="s">
        <v>213</v>
      </c>
      <c r="D49" s="259"/>
      <c r="E49" s="260"/>
      <c r="F49" s="283"/>
      <c r="G49" s="292"/>
      <c r="H49" s="346"/>
      <c r="I49" s="254"/>
      <c r="J49" s="254"/>
      <c r="K49" s="254"/>
      <c r="L49" s="254"/>
    </row>
    <row r="50" spans="2:12" ht="16" thickBot="1" x14ac:dyDescent="0.25">
      <c r="B50" s="292"/>
      <c r="C50" s="282" t="s">
        <v>214</v>
      </c>
      <c r="D50" s="259"/>
      <c r="E50" s="260"/>
      <c r="F50" s="283"/>
      <c r="G50" s="292"/>
      <c r="H50" s="346"/>
      <c r="I50" s="254"/>
      <c r="J50" s="254"/>
      <c r="K50" s="254"/>
      <c r="L50" s="254"/>
    </row>
    <row r="51" spans="2:12" ht="16" thickBot="1" x14ac:dyDescent="0.25">
      <c r="B51" s="292"/>
      <c r="C51" s="282" t="s">
        <v>215</v>
      </c>
      <c r="D51" s="259"/>
      <c r="E51" s="260"/>
      <c r="F51" s="283"/>
      <c r="G51" s="292"/>
      <c r="H51" s="346"/>
      <c r="I51" s="254"/>
      <c r="J51" s="254"/>
      <c r="K51" s="254"/>
      <c r="L51" s="254"/>
    </row>
    <row r="52" spans="2:12" ht="16" thickBot="1" x14ac:dyDescent="0.25">
      <c r="B52" s="292"/>
      <c r="C52" s="263" t="s">
        <v>104</v>
      </c>
      <c r="D52" s="162">
        <f>SUM(D39:D51)</f>
        <v>0</v>
      </c>
      <c r="E52" s="169">
        <f>SUM(E39:E51)</f>
        <v>0</v>
      </c>
      <c r="F52" s="163">
        <f>SUM(F39:F51)</f>
        <v>0</v>
      </c>
      <c r="G52" s="292"/>
      <c r="H52" s="267"/>
      <c r="I52" s="254"/>
      <c r="J52" s="254"/>
      <c r="K52" s="254"/>
      <c r="L52" s="254"/>
    </row>
    <row r="53" spans="2:12" x14ac:dyDescent="0.2">
      <c r="B53" s="292"/>
      <c r="C53" s="496"/>
      <c r="D53" s="496"/>
      <c r="E53" s="496"/>
      <c r="F53" s="254"/>
      <c r="G53" s="254"/>
      <c r="H53" s="199"/>
      <c r="I53" s="254"/>
      <c r="J53" s="254"/>
      <c r="K53" s="254"/>
      <c r="L53" s="254"/>
    </row>
  </sheetData>
  <sheetProtection algorithmName="SHA-512" hashValue="SLGcrqROzm512fGmIMrLdzBua6x56ZGYEATOZqzCb5Tq2w1MlrC+vnsusoIe+ivJyK2PcsiU/gRr3EsG5XC+xw==" saltValue="bRt8IDdARxHwi94K/LlKGA==" spinCount="100000" sheet="1" formatCells="0" formatColumns="0" formatRows="0" insertColumns="0" insertRows="0" insertHyperlinks="0" deleteColumns="0" deleteRows="0" sort="0" autoFilter="0" pivotTables="0"/>
  <mergeCells count="26">
    <mergeCell ref="L37:L38"/>
    <mergeCell ref="C53:E53"/>
    <mergeCell ref="C36:F36"/>
    <mergeCell ref="H36:K36"/>
    <mergeCell ref="B37:B38"/>
    <mergeCell ref="C37:C38"/>
    <mergeCell ref="E37:E38"/>
    <mergeCell ref="F37:F38"/>
    <mergeCell ref="G37:G38"/>
    <mergeCell ref="H37:H38"/>
    <mergeCell ref="I37:I38"/>
    <mergeCell ref="J37:J38"/>
    <mergeCell ref="K37:K38"/>
    <mergeCell ref="C16:E16"/>
    <mergeCell ref="F16:K16"/>
    <mergeCell ref="C20:F20"/>
    <mergeCell ref="H20:K20"/>
    <mergeCell ref="C35:E35"/>
    <mergeCell ref="C18:L18"/>
    <mergeCell ref="D4:F4"/>
    <mergeCell ref="C15:E15"/>
    <mergeCell ref="F15:K15"/>
    <mergeCell ref="C9:H9"/>
    <mergeCell ref="C10:H10"/>
    <mergeCell ref="C14:E14"/>
    <mergeCell ref="F14:K14"/>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B1" workbookViewId="0">
      <selection activeCell="N5" sqref="N5"/>
    </sheetView>
  </sheetViews>
  <sheetFormatPr baseColWidth="10" defaultColWidth="10.6640625" defaultRowHeight="13" x14ac:dyDescent="0.15"/>
  <cols>
    <col min="1" max="16384" width="10.6640625" style="187"/>
  </cols>
  <sheetData/>
  <sheetProtection algorithmName="SHA-512" hashValue="tLta2qPV35eOM4i6P0Lx94Bgzfxcby7rccXp3Z3chK/SzwsuvFx5ytRWAGurbz5eUWOwBBiNSyI0kRHMNMzEGQ==" saltValue="SdVoBBxmLxcR6RTQcsdHTw==" spinCount="100000" sheet="1" objects="1" scenarios="1"/>
  <pageMargins left="0" right="0" top="0" bottom="0" header="0" footer="0"/>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le4">
    <pageSetUpPr fitToPage="1"/>
  </sheetPr>
  <dimension ref="B2:AB41"/>
  <sheetViews>
    <sheetView showGridLines="0" topLeftCell="A11" workbookViewId="0">
      <pane xSplit="4" topLeftCell="E1" activePane="topRight" state="frozen"/>
      <selection activeCell="F16" sqref="F16:K16"/>
      <selection pane="topRight" activeCell="C16" sqref="C16"/>
    </sheetView>
  </sheetViews>
  <sheetFormatPr baseColWidth="10" defaultColWidth="10.6640625" defaultRowHeight="13" x14ac:dyDescent="0.15"/>
  <cols>
    <col min="1" max="2" width="1.83203125" style="61" customWidth="1"/>
    <col min="3" max="3" width="55.6640625" style="61" customWidth="1"/>
    <col min="4" max="4" width="17.1640625" style="61" customWidth="1"/>
    <col min="5" max="5" width="5" style="61" customWidth="1"/>
    <col min="6" max="11" width="29.83203125" style="61" customWidth="1"/>
    <col min="12" max="12" width="30.33203125" style="61" customWidth="1"/>
    <col min="13" max="13" width="16.33203125" style="61" customWidth="1"/>
    <col min="14" max="14" width="61.1640625" style="61" customWidth="1"/>
    <col min="15" max="15" width="5.5" style="61" customWidth="1"/>
    <col min="16" max="16384" width="10.6640625" style="61"/>
  </cols>
  <sheetData>
    <row r="2" spans="2:28" x14ac:dyDescent="0.15">
      <c r="B2" s="18"/>
      <c r="C2"/>
      <c r="D2"/>
      <c r="E2"/>
      <c r="F2"/>
      <c r="G2"/>
      <c r="H2"/>
      <c r="I2"/>
      <c r="J2"/>
      <c r="K2"/>
      <c r="L2" s="18"/>
      <c r="M2" s="18"/>
      <c r="N2" s="18"/>
      <c r="O2" s="18"/>
    </row>
    <row r="3" spans="2:28" ht="3" customHeight="1" x14ac:dyDescent="0.15">
      <c r="B3" s="18"/>
      <c r="C3" s="55"/>
      <c r="D3" s="55"/>
      <c r="E3" s="55"/>
      <c r="F3" s="55"/>
      <c r="G3" s="55"/>
      <c r="H3" s="55"/>
      <c r="I3" s="55"/>
      <c r="J3" s="55"/>
      <c r="K3" s="55"/>
      <c r="L3" s="55"/>
      <c r="M3" s="55"/>
      <c r="N3" s="55"/>
      <c r="O3" s="53"/>
      <c r="P3" s="79"/>
      <c r="Q3" s="79"/>
      <c r="R3" s="79"/>
      <c r="S3" s="79"/>
      <c r="T3" s="79"/>
      <c r="U3" s="79"/>
      <c r="V3" s="79"/>
      <c r="W3" s="79"/>
      <c r="X3" s="79"/>
    </row>
    <row r="4" spans="2:28" ht="122" customHeight="1" x14ac:dyDescent="0.15">
      <c r="B4" s="18"/>
      <c r="C4" s="372" t="s">
        <v>279</v>
      </c>
      <c r="D4" s="372"/>
      <c r="E4" s="372"/>
      <c r="F4" s="372"/>
      <c r="G4" s="372"/>
      <c r="H4" s="372"/>
      <c r="I4" s="372"/>
      <c r="J4" s="372"/>
      <c r="K4" s="372"/>
      <c r="L4" s="372"/>
      <c r="M4" s="372"/>
      <c r="N4" s="372"/>
      <c r="O4" s="53"/>
      <c r="P4" s="79"/>
      <c r="Q4" s="79"/>
      <c r="R4" s="79"/>
      <c r="S4" s="79"/>
      <c r="T4" s="79"/>
      <c r="U4" s="79"/>
      <c r="V4" s="79"/>
      <c r="W4" s="79"/>
      <c r="X4" s="79"/>
    </row>
    <row r="5" spans="2:28" ht="2" customHeight="1" x14ac:dyDescent="0.15">
      <c r="B5" s="18"/>
      <c r="C5" s="55"/>
      <c r="D5" s="55"/>
      <c r="E5" s="55"/>
      <c r="F5" s="55"/>
      <c r="G5" s="55"/>
      <c r="H5" s="55"/>
      <c r="I5" s="55"/>
      <c r="J5" s="55"/>
      <c r="K5" s="55"/>
      <c r="L5" s="55"/>
      <c r="M5" s="55"/>
      <c r="N5" s="55"/>
      <c r="O5" s="53"/>
      <c r="P5" s="79"/>
      <c r="Q5" s="79"/>
      <c r="R5" s="79"/>
      <c r="S5" s="79"/>
      <c r="T5" s="79"/>
      <c r="U5" s="79"/>
      <c r="V5" s="79"/>
      <c r="W5" s="79"/>
      <c r="X5" s="79"/>
    </row>
    <row r="6" spans="2:28" x14ac:dyDescent="0.15">
      <c r="B6" s="18"/>
      <c r="C6"/>
      <c r="D6"/>
      <c r="E6"/>
      <c r="F6"/>
      <c r="G6"/>
      <c r="H6"/>
      <c r="I6"/>
      <c r="J6"/>
      <c r="K6"/>
      <c r="L6" s="18"/>
      <c r="M6" s="18"/>
      <c r="N6" s="18"/>
      <c r="O6" s="18"/>
    </row>
    <row r="7" spans="2:28" ht="41" customHeight="1" x14ac:dyDescent="0.15">
      <c r="B7" s="18"/>
      <c r="C7" s="57" t="s">
        <v>92</v>
      </c>
      <c r="D7" s="56"/>
      <c r="E7" s="56"/>
      <c r="F7" s="56"/>
      <c r="G7" s="56"/>
      <c r="H7" s="56"/>
      <c r="I7" s="56"/>
      <c r="J7" s="56"/>
      <c r="K7" s="56"/>
      <c r="L7" s="56"/>
      <c r="M7" s="18"/>
      <c r="N7" s="18"/>
      <c r="O7" s="18"/>
    </row>
    <row r="8" spans="2:28" x14ac:dyDescent="0.15">
      <c r="B8" s="18"/>
      <c r="C8"/>
      <c r="D8"/>
      <c r="E8"/>
      <c r="F8"/>
      <c r="G8"/>
      <c r="H8"/>
      <c r="I8"/>
      <c r="J8"/>
      <c r="K8"/>
      <c r="L8" s="18"/>
      <c r="M8" s="18"/>
      <c r="N8" s="18"/>
      <c r="O8" s="18"/>
    </row>
    <row r="9" spans="2:28" ht="50" customHeight="1" x14ac:dyDescent="0.15">
      <c r="B9" s="18"/>
      <c r="C9" s="430" t="s">
        <v>94</v>
      </c>
      <c r="D9" s="430"/>
      <c r="E9" s="430"/>
      <c r="F9" s="430"/>
      <c r="G9" s="430"/>
      <c r="H9" s="430"/>
      <c r="I9" s="430"/>
      <c r="J9" s="430"/>
      <c r="K9" s="430"/>
      <c r="L9" s="430"/>
      <c r="M9" s="18"/>
      <c r="N9" s="18"/>
      <c r="O9" s="18"/>
    </row>
    <row r="10" spans="2:28" s="78" customFormat="1" ht="55" customHeight="1" x14ac:dyDescent="0.15">
      <c r="B10" s="52"/>
      <c r="C10" s="431" t="s">
        <v>281</v>
      </c>
      <c r="D10" s="431"/>
      <c r="E10" s="431"/>
      <c r="F10" s="431"/>
      <c r="G10" s="431"/>
      <c r="H10" s="431"/>
      <c r="I10" s="431"/>
      <c r="J10" s="431"/>
      <c r="K10" s="431"/>
      <c r="L10" s="431"/>
      <c r="M10" s="51"/>
      <c r="N10" s="51"/>
      <c r="O10" s="51"/>
      <c r="P10" s="77"/>
      <c r="Q10" s="77"/>
      <c r="R10" s="77"/>
      <c r="S10" s="77"/>
      <c r="T10" s="77"/>
      <c r="U10" s="77"/>
      <c r="V10" s="77"/>
      <c r="W10" s="77"/>
      <c r="X10" s="77"/>
    </row>
    <row r="11" spans="2:28" x14ac:dyDescent="0.15">
      <c r="B11" s="18"/>
      <c r="C11"/>
      <c r="D11"/>
      <c r="E11"/>
      <c r="F11"/>
      <c r="G11"/>
      <c r="H11"/>
      <c r="I11"/>
      <c r="J11"/>
      <c r="K11"/>
      <c r="L11" s="18"/>
      <c r="M11" s="18"/>
      <c r="N11" s="18"/>
      <c r="O11" s="18"/>
    </row>
    <row r="12" spans="2:28" ht="41" customHeight="1" x14ac:dyDescent="0.15">
      <c r="B12" s="18"/>
      <c r="C12" s="57" t="s">
        <v>151</v>
      </c>
      <c r="D12" s="56"/>
      <c r="E12" s="56"/>
      <c r="F12" s="56"/>
      <c r="G12" s="56"/>
      <c r="H12" s="56"/>
      <c r="I12" s="56"/>
      <c r="J12" s="56"/>
      <c r="K12" s="56"/>
      <c r="L12" s="56"/>
      <c r="M12" s="18"/>
      <c r="N12" s="18"/>
      <c r="O12" s="18"/>
    </row>
    <row r="13" spans="2:28" ht="18" customHeight="1" x14ac:dyDescent="0.15">
      <c r="B13" s="18"/>
      <c r="C13" s="49"/>
      <c r="D13" s="49"/>
      <c r="E13" s="49"/>
      <c r="F13" s="49"/>
      <c r="G13" s="123"/>
      <c r="H13" s="122"/>
      <c r="I13" s="49"/>
      <c r="J13" s="122"/>
      <c r="K13" s="123"/>
      <c r="L13" s="74"/>
      <c r="M13" s="74"/>
      <c r="N13" s="74"/>
      <c r="O13" s="74"/>
      <c r="P13" s="76"/>
      <c r="Q13" s="76"/>
      <c r="R13" s="76"/>
      <c r="S13" s="76"/>
      <c r="T13" s="76"/>
      <c r="U13" s="76"/>
      <c r="V13" s="76"/>
      <c r="W13" s="76"/>
      <c r="X13" s="76"/>
    </row>
    <row r="14" spans="2:28" ht="60" customHeight="1" thickBot="1" x14ac:dyDescent="0.2">
      <c r="B14" s="18"/>
      <c r="C14" s="99"/>
      <c r="D14" s="100" t="s">
        <v>91</v>
      </c>
      <c r="E14" s="101"/>
      <c r="F14" s="87" t="s">
        <v>122</v>
      </c>
      <c r="G14" s="89" t="s">
        <v>123</v>
      </c>
      <c r="H14" s="88" t="s">
        <v>143</v>
      </c>
      <c r="I14" s="88" t="s">
        <v>144</v>
      </c>
      <c r="J14" s="88" t="s">
        <v>145</v>
      </c>
      <c r="K14" s="88" t="s">
        <v>265</v>
      </c>
      <c r="L14" s="176" t="s">
        <v>149</v>
      </c>
      <c r="M14" s="177"/>
      <c r="N14" s="181" t="s">
        <v>266</v>
      </c>
      <c r="O14" s="53"/>
      <c r="P14" s="79"/>
      <c r="Q14" s="79"/>
      <c r="R14" s="79"/>
      <c r="S14" s="79"/>
      <c r="T14" s="79"/>
      <c r="U14" s="79"/>
      <c r="V14" s="79"/>
      <c r="W14" s="79"/>
      <c r="X14" s="79"/>
      <c r="Y14" s="79"/>
      <c r="Z14" s="79"/>
      <c r="AA14" s="79"/>
      <c r="AB14" s="79"/>
    </row>
    <row r="15" spans="2:28" ht="15" thickBot="1" x14ac:dyDescent="0.2">
      <c r="B15" s="18"/>
      <c r="C15" s="133" t="s">
        <v>336</v>
      </c>
      <c r="D15" s="134" t="s">
        <v>96</v>
      </c>
      <c r="E15" s="135"/>
      <c r="F15" s="129"/>
      <c r="G15" s="136"/>
      <c r="H15" s="409"/>
      <c r="I15" s="337"/>
      <c r="J15" s="137"/>
      <c r="K15" s="186"/>
      <c r="L15" s="136"/>
      <c r="M15" s="177"/>
      <c r="N15" s="336"/>
      <c r="O15" s="53"/>
      <c r="P15" s="79"/>
      <c r="Q15" s="79"/>
      <c r="R15" s="79"/>
      <c r="S15" s="79"/>
      <c r="T15" s="79"/>
      <c r="U15" s="79"/>
      <c r="V15" s="79"/>
      <c r="W15" s="79"/>
      <c r="X15" s="79"/>
      <c r="Y15" s="79"/>
      <c r="Z15" s="79"/>
      <c r="AA15" s="79"/>
      <c r="AB15" s="79"/>
    </row>
    <row r="16" spans="2:28" ht="15" thickBot="1" x14ac:dyDescent="0.2">
      <c r="B16" s="18"/>
      <c r="C16" s="138" t="s">
        <v>6</v>
      </c>
      <c r="D16" s="127" t="s">
        <v>97</v>
      </c>
      <c r="E16" s="128"/>
      <c r="F16" s="129"/>
      <c r="G16" s="130"/>
      <c r="H16" s="130"/>
      <c r="I16" s="139"/>
      <c r="J16" s="132"/>
      <c r="K16" s="186"/>
      <c r="L16" s="130"/>
      <c r="M16" s="178"/>
      <c r="N16" s="336"/>
      <c r="O16" s="53"/>
      <c r="P16" s="79"/>
      <c r="Q16" s="79"/>
      <c r="R16" s="79"/>
      <c r="S16" s="79"/>
      <c r="T16" s="79"/>
      <c r="U16" s="79"/>
      <c r="V16" s="79"/>
      <c r="W16" s="79"/>
      <c r="X16" s="79"/>
      <c r="Y16" s="79"/>
      <c r="Z16" s="79"/>
      <c r="AA16" s="79"/>
      <c r="AB16" s="79"/>
    </row>
    <row r="17" spans="2:28" ht="15" thickBot="1" x14ac:dyDescent="0.2">
      <c r="B17" s="18"/>
      <c r="C17" s="138" t="s">
        <v>9</v>
      </c>
      <c r="D17" s="127" t="s">
        <v>97</v>
      </c>
      <c r="E17" s="128"/>
      <c r="F17" s="129"/>
      <c r="G17" s="130"/>
      <c r="H17" s="130"/>
      <c r="I17" s="139"/>
      <c r="J17" s="132"/>
      <c r="K17" s="186"/>
      <c r="L17" s="130"/>
      <c r="M17" s="178"/>
      <c r="N17" s="336"/>
      <c r="O17" s="53"/>
      <c r="P17" s="79"/>
      <c r="Q17" s="79"/>
      <c r="R17" s="79"/>
      <c r="S17" s="79"/>
      <c r="T17" s="79"/>
      <c r="U17" s="79"/>
      <c r="V17" s="79"/>
      <c r="W17" s="79"/>
      <c r="X17" s="79"/>
      <c r="Y17" s="79"/>
      <c r="Z17" s="79"/>
      <c r="AA17" s="79"/>
      <c r="AB17" s="79"/>
    </row>
    <row r="18" spans="2:28" ht="15" thickBot="1" x14ac:dyDescent="0.2">
      <c r="B18" s="18"/>
      <c r="C18" s="138" t="s">
        <v>115</v>
      </c>
      <c r="D18" s="127" t="s">
        <v>97</v>
      </c>
      <c r="E18" s="128"/>
      <c r="F18" s="129"/>
      <c r="G18" s="130"/>
      <c r="H18" s="130"/>
      <c r="I18" s="139"/>
      <c r="J18" s="132"/>
      <c r="K18" s="186"/>
      <c r="L18" s="130"/>
      <c r="M18" s="178"/>
      <c r="N18" s="336"/>
      <c r="O18" s="53"/>
      <c r="P18" s="79"/>
      <c r="Q18" s="79"/>
      <c r="R18" s="79"/>
      <c r="S18" s="79"/>
      <c r="T18" s="79"/>
      <c r="U18" s="79"/>
      <c r="V18" s="79"/>
      <c r="W18" s="79"/>
      <c r="X18" s="79"/>
      <c r="Y18" s="79"/>
      <c r="Z18" s="79"/>
      <c r="AA18" s="79"/>
      <c r="AB18" s="79"/>
    </row>
    <row r="19" spans="2:28" ht="15" thickBot="1" x14ac:dyDescent="0.2">
      <c r="B19" s="18"/>
      <c r="C19" s="138" t="s">
        <v>116</v>
      </c>
      <c r="D19" s="127" t="s">
        <v>97</v>
      </c>
      <c r="E19" s="128"/>
      <c r="F19" s="129"/>
      <c r="G19" s="130"/>
      <c r="H19" s="130"/>
      <c r="I19" s="139"/>
      <c r="J19" s="132"/>
      <c r="K19" s="186"/>
      <c r="L19" s="130"/>
      <c r="M19" s="178"/>
      <c r="N19" s="336"/>
      <c r="O19" s="53"/>
      <c r="P19" s="79"/>
      <c r="Q19" s="79"/>
      <c r="R19" s="79"/>
      <c r="S19" s="79"/>
      <c r="T19" s="79"/>
      <c r="U19" s="79"/>
      <c r="V19" s="79"/>
      <c r="W19" s="79"/>
      <c r="X19" s="79"/>
      <c r="Y19" s="79"/>
      <c r="Z19" s="79"/>
      <c r="AA19" s="79"/>
      <c r="AB19" s="79"/>
    </row>
    <row r="20" spans="2:28" ht="15" thickBot="1" x14ac:dyDescent="0.2">
      <c r="B20" s="18"/>
      <c r="C20" s="138" t="s">
        <v>121</v>
      </c>
      <c r="D20" s="127" t="s">
        <v>97</v>
      </c>
      <c r="E20" s="128"/>
      <c r="F20" s="129"/>
      <c r="G20" s="130"/>
      <c r="H20" s="130"/>
      <c r="I20" s="139"/>
      <c r="J20" s="132"/>
      <c r="K20" s="186"/>
      <c r="L20" s="130"/>
      <c r="M20" s="178"/>
      <c r="N20" s="336"/>
      <c r="O20" s="53"/>
      <c r="P20" s="79"/>
      <c r="Q20" s="79"/>
      <c r="R20" s="79"/>
      <c r="S20" s="79"/>
      <c r="T20" s="79"/>
      <c r="U20" s="79"/>
      <c r="V20" s="79"/>
      <c r="W20" s="79"/>
      <c r="X20" s="79"/>
      <c r="Y20" s="79"/>
      <c r="Z20" s="79"/>
      <c r="AA20" s="79"/>
      <c r="AB20" s="79"/>
    </row>
    <row r="21" spans="2:28" ht="15" thickBot="1" x14ac:dyDescent="0.2">
      <c r="B21" s="18"/>
      <c r="C21" s="138" t="s">
        <v>161</v>
      </c>
      <c r="D21" s="127" t="s">
        <v>97</v>
      </c>
      <c r="E21" s="128"/>
      <c r="F21" s="129"/>
      <c r="G21" s="130"/>
      <c r="H21" s="130"/>
      <c r="I21" s="139"/>
      <c r="J21" s="132"/>
      <c r="K21" s="186"/>
      <c r="L21" s="130"/>
      <c r="M21" s="178"/>
      <c r="N21" s="336"/>
      <c r="O21" s="53"/>
      <c r="P21" s="79"/>
      <c r="Q21" s="79"/>
      <c r="R21" s="79"/>
      <c r="S21" s="79"/>
      <c r="T21" s="79"/>
      <c r="U21" s="79"/>
      <c r="V21" s="79"/>
      <c r="W21" s="79"/>
      <c r="X21" s="79"/>
      <c r="Y21" s="79"/>
      <c r="Z21" s="79"/>
      <c r="AA21" s="79"/>
      <c r="AB21" s="79"/>
    </row>
    <row r="22" spans="2:28" ht="15" thickBot="1" x14ac:dyDescent="0.2">
      <c r="B22" s="18"/>
      <c r="C22" s="138" t="s">
        <v>304</v>
      </c>
      <c r="D22" s="127" t="s">
        <v>97</v>
      </c>
      <c r="E22" s="128"/>
      <c r="F22" s="129"/>
      <c r="G22" s="130"/>
      <c r="H22" s="130"/>
      <c r="I22" s="139"/>
      <c r="J22" s="132"/>
      <c r="K22" s="186"/>
      <c r="L22" s="130"/>
      <c r="M22" s="178"/>
      <c r="N22" s="336"/>
      <c r="O22" s="53"/>
      <c r="P22" s="79"/>
      <c r="Q22" s="79"/>
      <c r="R22" s="79"/>
      <c r="S22" s="79"/>
      <c r="T22" s="79"/>
      <c r="U22" s="79"/>
      <c r="V22" s="79"/>
      <c r="W22" s="79"/>
      <c r="X22" s="79"/>
      <c r="Y22" s="79"/>
      <c r="Z22" s="79"/>
      <c r="AA22" s="79"/>
      <c r="AB22" s="79"/>
    </row>
    <row r="23" spans="2:28" ht="15" thickBot="1" x14ac:dyDescent="0.2">
      <c r="B23" s="18"/>
      <c r="C23" s="138" t="s">
        <v>308</v>
      </c>
      <c r="D23" s="127" t="s">
        <v>97</v>
      </c>
      <c r="E23" s="128"/>
      <c r="F23" s="129"/>
      <c r="G23" s="130"/>
      <c r="H23" s="130"/>
      <c r="I23" s="139"/>
      <c r="J23" s="132"/>
      <c r="K23" s="186"/>
      <c r="L23" s="130"/>
      <c r="M23" s="178"/>
      <c r="N23" s="336"/>
      <c r="O23" s="53"/>
      <c r="P23" s="79"/>
      <c r="Q23" s="79"/>
      <c r="R23" s="79"/>
      <c r="S23" s="79"/>
      <c r="T23" s="79"/>
      <c r="U23" s="79"/>
      <c r="V23" s="79"/>
      <c r="W23" s="79"/>
      <c r="X23" s="79"/>
      <c r="Y23" s="79"/>
      <c r="Z23" s="79"/>
      <c r="AA23" s="79"/>
      <c r="AB23" s="79"/>
    </row>
    <row r="24" spans="2:28" ht="15" thickBot="1" x14ac:dyDescent="0.2">
      <c r="B24" s="18"/>
      <c r="C24" s="138" t="s">
        <v>147</v>
      </c>
      <c r="D24" s="127" t="s">
        <v>97</v>
      </c>
      <c r="E24" s="128"/>
      <c r="F24" s="129"/>
      <c r="G24" s="130"/>
      <c r="H24" s="130"/>
      <c r="I24" s="139"/>
      <c r="J24" s="132"/>
      <c r="K24" s="186"/>
      <c r="L24" s="130"/>
      <c r="M24" s="178"/>
      <c r="N24" s="336"/>
      <c r="O24" s="53"/>
      <c r="P24" s="79"/>
      <c r="Q24" s="79"/>
      <c r="R24" s="79"/>
      <c r="S24" s="79"/>
      <c r="T24" s="79"/>
      <c r="U24" s="79"/>
      <c r="V24" s="79"/>
      <c r="W24" s="79"/>
      <c r="X24" s="79"/>
      <c r="Y24" s="79"/>
      <c r="Z24" s="79"/>
      <c r="AA24" s="79"/>
      <c r="AB24" s="79"/>
    </row>
    <row r="25" spans="2:28" ht="15" thickBot="1" x14ac:dyDescent="0.2">
      <c r="B25" s="18"/>
      <c r="C25" s="138" t="s">
        <v>20</v>
      </c>
      <c r="D25" s="127" t="s">
        <v>97</v>
      </c>
      <c r="E25" s="128"/>
      <c r="F25" s="129"/>
      <c r="G25" s="130"/>
      <c r="H25" s="140"/>
      <c r="I25" s="141"/>
      <c r="J25" s="132"/>
      <c r="K25" s="186"/>
      <c r="L25" s="130"/>
      <c r="M25" s="178"/>
      <c r="N25" s="336"/>
      <c r="O25" s="53"/>
      <c r="P25" s="79"/>
      <c r="Q25" s="79"/>
      <c r="R25" s="79"/>
      <c r="S25" s="79"/>
      <c r="T25" s="79"/>
      <c r="U25" s="79"/>
      <c r="V25" s="79"/>
      <c r="W25" s="79"/>
      <c r="X25" s="79"/>
      <c r="Y25" s="79"/>
      <c r="Z25" s="79"/>
      <c r="AA25" s="79"/>
      <c r="AB25" s="79"/>
    </row>
    <row r="26" spans="2:28" ht="15" thickBot="1" x14ac:dyDescent="0.2">
      <c r="B26" s="18"/>
      <c r="C26" s="138" t="s">
        <v>0</v>
      </c>
      <c r="D26" s="127" t="s">
        <v>97</v>
      </c>
      <c r="E26" s="128"/>
      <c r="F26" s="129"/>
      <c r="G26" s="130"/>
      <c r="H26" s="140"/>
      <c r="I26" s="141"/>
      <c r="J26" s="132"/>
      <c r="K26" s="186"/>
      <c r="L26" s="130"/>
      <c r="M26" s="178"/>
      <c r="N26" s="336"/>
      <c r="O26" s="53"/>
      <c r="P26" s="79"/>
      <c r="Q26" s="79"/>
      <c r="R26" s="79"/>
      <c r="S26" s="79"/>
      <c r="T26" s="79"/>
      <c r="U26" s="79"/>
      <c r="V26" s="79"/>
      <c r="W26" s="79"/>
      <c r="X26" s="79"/>
      <c r="Y26" s="79"/>
      <c r="Z26" s="79"/>
      <c r="AA26" s="79"/>
      <c r="AB26" s="79"/>
    </row>
    <row r="27" spans="2:28" ht="15" thickBot="1" x14ac:dyDescent="0.2">
      <c r="B27" s="18"/>
      <c r="C27" s="138" t="s">
        <v>10</v>
      </c>
      <c r="D27" s="127" t="s">
        <v>97</v>
      </c>
      <c r="E27" s="128"/>
      <c r="F27" s="129"/>
      <c r="G27" s="130"/>
      <c r="H27" s="130"/>
      <c r="I27" s="139"/>
      <c r="J27" s="132"/>
      <c r="K27" s="186"/>
      <c r="L27" s="130"/>
      <c r="M27" s="178"/>
      <c r="N27" s="336"/>
      <c r="O27" s="53"/>
      <c r="P27" s="79"/>
      <c r="Q27" s="79"/>
      <c r="R27" s="79"/>
      <c r="S27" s="79"/>
      <c r="T27" s="79"/>
      <c r="U27" s="79"/>
      <c r="V27" s="79"/>
      <c r="W27" s="79"/>
      <c r="X27" s="79"/>
      <c r="Y27" s="79"/>
      <c r="Z27" s="79"/>
      <c r="AA27" s="79"/>
      <c r="AB27" s="79"/>
    </row>
    <row r="28" spans="2:28" ht="15" thickBot="1" x14ac:dyDescent="0.2">
      <c r="B28" s="18"/>
      <c r="C28" s="138" t="s">
        <v>113</v>
      </c>
      <c r="D28" s="127" t="s">
        <v>97</v>
      </c>
      <c r="E28" s="128"/>
      <c r="F28" s="129"/>
      <c r="G28" s="130"/>
      <c r="H28" s="130"/>
      <c r="I28" s="139"/>
      <c r="J28" s="132"/>
      <c r="K28" s="186"/>
      <c r="L28" s="130"/>
      <c r="M28" s="178"/>
      <c r="N28" s="336"/>
      <c r="O28" s="53"/>
      <c r="P28" s="79"/>
      <c r="Q28" s="79"/>
      <c r="R28" s="79"/>
      <c r="S28" s="79"/>
      <c r="T28" s="79"/>
      <c r="U28" s="79"/>
      <c r="V28" s="79"/>
      <c r="W28" s="79"/>
      <c r="X28" s="79"/>
      <c r="Y28" s="79"/>
      <c r="Z28" s="79"/>
      <c r="AA28" s="79"/>
      <c r="AB28" s="79"/>
    </row>
    <row r="29" spans="2:28" ht="15" thickBot="1" x14ac:dyDescent="0.2">
      <c r="B29" s="18"/>
      <c r="C29" s="138" t="s">
        <v>5</v>
      </c>
      <c r="D29" s="127" t="s">
        <v>97</v>
      </c>
      <c r="E29" s="128"/>
      <c r="F29" s="129"/>
      <c r="G29" s="130"/>
      <c r="H29" s="130"/>
      <c r="I29" s="139"/>
      <c r="J29" s="132"/>
      <c r="K29" s="186"/>
      <c r="L29" s="130"/>
      <c r="M29" s="178"/>
      <c r="N29" s="336"/>
      <c r="O29" s="53"/>
      <c r="P29" s="79"/>
      <c r="Q29" s="79"/>
      <c r="R29" s="79"/>
      <c r="S29" s="79"/>
      <c r="T29" s="79"/>
      <c r="U29" s="79"/>
      <c r="V29" s="79"/>
      <c r="W29" s="79"/>
      <c r="X29" s="79"/>
      <c r="Y29" s="79"/>
      <c r="Z29" s="79"/>
      <c r="AA29" s="79"/>
      <c r="AB29" s="79"/>
    </row>
    <row r="30" spans="2:28" ht="15" thickBot="1" x14ac:dyDescent="0.2">
      <c r="B30" s="18"/>
      <c r="C30" s="138" t="s">
        <v>2</v>
      </c>
      <c r="D30" s="127" t="s">
        <v>97</v>
      </c>
      <c r="E30" s="128"/>
      <c r="F30" s="129"/>
      <c r="G30" s="130"/>
      <c r="H30" s="130"/>
      <c r="I30" s="139"/>
      <c r="J30" s="132"/>
      <c r="K30" s="186"/>
      <c r="L30" s="130"/>
      <c r="M30" s="178"/>
      <c r="N30" s="336"/>
      <c r="O30" s="53"/>
      <c r="P30" s="79"/>
      <c r="Q30" s="79"/>
      <c r="R30" s="79"/>
      <c r="S30" s="79"/>
      <c r="T30" s="79"/>
      <c r="U30" s="79"/>
      <c r="V30" s="79"/>
      <c r="W30" s="79"/>
      <c r="X30" s="79"/>
      <c r="Y30" s="79"/>
      <c r="Z30" s="79"/>
      <c r="AA30" s="79"/>
      <c r="AB30" s="79"/>
    </row>
    <row r="31" spans="2:28" ht="15" thickBot="1" x14ac:dyDescent="0.2">
      <c r="B31" s="18"/>
      <c r="C31" s="138" t="s">
        <v>112</v>
      </c>
      <c r="D31" s="127" t="s">
        <v>97</v>
      </c>
      <c r="E31" s="128"/>
      <c r="F31" s="129"/>
      <c r="G31" s="130"/>
      <c r="H31" s="130"/>
      <c r="I31" s="139"/>
      <c r="J31" s="132"/>
      <c r="K31" s="186"/>
      <c r="L31" s="130"/>
      <c r="M31" s="178"/>
      <c r="N31" s="336"/>
      <c r="O31" s="53"/>
      <c r="P31" s="79"/>
      <c r="Q31" s="79"/>
      <c r="R31" s="79"/>
      <c r="S31" s="79"/>
      <c r="T31" s="79"/>
      <c r="U31" s="79"/>
      <c r="V31" s="79"/>
      <c r="W31" s="79"/>
      <c r="X31" s="79"/>
      <c r="Y31" s="79"/>
      <c r="Z31" s="79"/>
      <c r="AA31" s="79"/>
      <c r="AB31" s="79"/>
    </row>
    <row r="32" spans="2:28" ht="15" thickBot="1" x14ac:dyDescent="0.2">
      <c r="B32" s="18"/>
      <c r="C32" s="138" t="s">
        <v>118</v>
      </c>
      <c r="D32" s="127" t="s">
        <v>96</v>
      </c>
      <c r="E32" s="128"/>
      <c r="F32" s="129"/>
      <c r="G32" s="130"/>
      <c r="H32" s="130"/>
      <c r="I32" s="139"/>
      <c r="J32" s="132"/>
      <c r="K32" s="186"/>
      <c r="L32" s="130"/>
      <c r="M32" s="178"/>
      <c r="N32" s="336"/>
      <c r="O32" s="53"/>
      <c r="P32" s="79"/>
      <c r="Q32" s="79"/>
      <c r="R32" s="79"/>
      <c r="S32" s="79"/>
      <c r="T32" s="79"/>
      <c r="U32" s="79"/>
      <c r="V32" s="79"/>
      <c r="W32" s="79"/>
      <c r="X32" s="79"/>
      <c r="Y32" s="79"/>
      <c r="Z32" s="79"/>
      <c r="AA32" s="79"/>
      <c r="AB32" s="79"/>
    </row>
    <row r="33" spans="2:28" ht="15" thickBot="1" x14ac:dyDescent="0.2">
      <c r="B33" s="18"/>
      <c r="C33" s="138" t="s">
        <v>55</v>
      </c>
      <c r="D33" s="127" t="s">
        <v>97</v>
      </c>
      <c r="E33" s="128"/>
      <c r="F33" s="129"/>
      <c r="G33" s="130"/>
      <c r="H33" s="130"/>
      <c r="I33" s="139"/>
      <c r="J33" s="132"/>
      <c r="K33" s="186"/>
      <c r="L33" s="130"/>
      <c r="M33" s="178"/>
      <c r="N33" s="336"/>
      <c r="O33" s="53"/>
      <c r="P33" s="79"/>
      <c r="Q33" s="79"/>
      <c r="R33" s="79"/>
      <c r="S33" s="79"/>
      <c r="T33" s="79"/>
      <c r="U33" s="79"/>
      <c r="V33" s="79"/>
      <c r="W33" s="79"/>
      <c r="X33" s="79"/>
      <c r="Y33" s="79"/>
      <c r="Z33" s="79"/>
      <c r="AA33" s="79"/>
      <c r="AB33" s="79"/>
    </row>
    <row r="34" spans="2:28" ht="15" thickBot="1" x14ac:dyDescent="0.2">
      <c r="B34" s="18"/>
      <c r="C34" s="138" t="s">
        <v>7</v>
      </c>
      <c r="D34" s="127" t="s">
        <v>97</v>
      </c>
      <c r="E34" s="128"/>
      <c r="F34" s="129"/>
      <c r="G34" s="130"/>
      <c r="H34" s="130"/>
      <c r="I34" s="139"/>
      <c r="J34" s="132"/>
      <c r="K34" s="186"/>
      <c r="L34" s="130"/>
      <c r="M34" s="178"/>
      <c r="N34" s="336"/>
      <c r="O34" s="53"/>
      <c r="P34" s="79"/>
      <c r="Q34" s="79"/>
      <c r="R34" s="79"/>
      <c r="S34" s="79"/>
      <c r="T34" s="79"/>
      <c r="U34" s="79"/>
      <c r="V34" s="79"/>
      <c r="W34" s="79"/>
      <c r="X34" s="79"/>
      <c r="Y34" s="79"/>
      <c r="Z34" s="79"/>
      <c r="AA34" s="79"/>
      <c r="AB34" s="79"/>
    </row>
    <row r="35" spans="2:28" ht="15" thickBot="1" x14ac:dyDescent="0.2">
      <c r="B35" s="18"/>
      <c r="C35" s="138" t="s">
        <v>117</v>
      </c>
      <c r="D35" s="127" t="s">
        <v>97</v>
      </c>
      <c r="E35" s="128"/>
      <c r="F35" s="129"/>
      <c r="G35" s="130"/>
      <c r="H35" s="142"/>
      <c r="I35" s="143"/>
      <c r="J35" s="132"/>
      <c r="K35" s="186"/>
      <c r="L35" s="130"/>
      <c r="M35" s="178"/>
      <c r="N35" s="336"/>
      <c r="O35" s="53"/>
      <c r="P35" s="79"/>
      <c r="Q35" s="79"/>
      <c r="R35" s="79"/>
      <c r="S35" s="79"/>
      <c r="T35" s="79"/>
      <c r="U35" s="79"/>
      <c r="V35" s="79"/>
      <c r="W35" s="79"/>
      <c r="X35" s="79"/>
      <c r="Y35" s="79"/>
      <c r="Z35" s="79"/>
      <c r="AA35" s="79"/>
      <c r="AB35" s="79"/>
    </row>
    <row r="36" spans="2:28" ht="15" thickBot="1" x14ac:dyDescent="0.2">
      <c r="B36" s="18"/>
      <c r="C36" s="144" t="s">
        <v>192</v>
      </c>
      <c r="D36" s="127" t="s">
        <v>97</v>
      </c>
      <c r="E36" s="128"/>
      <c r="F36" s="129"/>
      <c r="G36" s="130"/>
      <c r="H36" s="131"/>
      <c r="I36" s="143"/>
      <c r="J36" s="132"/>
      <c r="K36" s="186"/>
      <c r="L36" s="130"/>
      <c r="M36" s="179"/>
      <c r="N36" s="336"/>
      <c r="O36" s="18"/>
    </row>
    <row r="37" spans="2:28" ht="15" thickBot="1" x14ac:dyDescent="0.2">
      <c r="B37" s="18"/>
      <c r="C37" s="144" t="s">
        <v>1</v>
      </c>
      <c r="D37" s="127" t="s">
        <v>97</v>
      </c>
      <c r="E37" s="145"/>
      <c r="F37" s="129"/>
      <c r="G37" s="130"/>
      <c r="H37" s="131"/>
      <c r="I37" s="143"/>
      <c r="J37" s="132"/>
      <c r="K37" s="186"/>
      <c r="L37" s="130"/>
      <c r="M37" s="180"/>
      <c r="N37" s="336"/>
      <c r="O37" s="18"/>
    </row>
    <row r="38" spans="2:28" ht="15" thickBot="1" x14ac:dyDescent="0.2">
      <c r="B38" s="18"/>
      <c r="C38" s="144" t="s">
        <v>119</v>
      </c>
      <c r="D38" s="127" t="s">
        <v>97</v>
      </c>
      <c r="E38" s="145"/>
      <c r="F38" s="129"/>
      <c r="G38" s="130"/>
      <c r="H38" s="131"/>
      <c r="I38" s="143"/>
      <c r="J38" s="132"/>
      <c r="K38" s="186"/>
      <c r="L38" s="130"/>
      <c r="M38" s="180"/>
      <c r="N38" s="336"/>
      <c r="O38" s="18"/>
    </row>
    <row r="39" spans="2:28" ht="15" thickBot="1" x14ac:dyDescent="0.2">
      <c r="B39" s="18"/>
      <c r="C39" s="138" t="s">
        <v>197</v>
      </c>
      <c r="D39" s="127" t="s">
        <v>97</v>
      </c>
      <c r="E39" s="145"/>
      <c r="F39" s="129"/>
      <c r="G39" s="130"/>
      <c r="H39" s="131"/>
      <c r="I39" s="143"/>
      <c r="J39" s="132"/>
      <c r="K39" s="186"/>
      <c r="L39" s="130"/>
      <c r="M39" s="180"/>
      <c r="N39" s="336"/>
      <c r="O39"/>
    </row>
    <row r="40" spans="2:28" ht="15" thickBot="1" x14ac:dyDescent="0.2">
      <c r="B40" s="18"/>
      <c r="C40" s="138" t="s">
        <v>120</v>
      </c>
      <c r="D40" s="127" t="s">
        <v>96</v>
      </c>
      <c r="E40" s="145"/>
      <c r="F40" s="129"/>
      <c r="G40" s="130"/>
      <c r="H40" s="131"/>
      <c r="I40" s="143"/>
      <c r="J40" s="132"/>
      <c r="K40" s="186"/>
      <c r="L40" s="130"/>
      <c r="M40" s="146"/>
      <c r="N40" s="336"/>
      <c r="O40"/>
    </row>
    <row r="41" spans="2:28" x14ac:dyDescent="0.15">
      <c r="B41" s="18"/>
      <c r="C41"/>
      <c r="D41"/>
      <c r="E41"/>
      <c r="F41"/>
      <c r="G41"/>
      <c r="H41"/>
      <c r="I41"/>
      <c r="J41"/>
      <c r="K41"/>
      <c r="L41"/>
      <c r="M41" s="23"/>
      <c r="N41"/>
      <c r="O41"/>
    </row>
  </sheetData>
  <sheetProtection algorithmName="SHA-512" hashValue="VTYY1LbxJV0uyGa/pGRAXxA6E7KQfrl2+UpDZVX75lNBiw6rid2kchf8D8AsEg+CS3op7OyFyU0tjR+h3dF5BQ==" saltValue="dyCd5pl0S7X2V9kWGTN7mQ==" spinCount="100000" sheet="1" formatCells="0" formatColumns="0" formatRows="0" insertColumns="0" insertRows="0" insertHyperlinks="0" deleteColumns="0" deleteRows="0" sort="0" autoFilter="0" pivotTables="0"/>
  <mergeCells count="2">
    <mergeCell ref="C9:L9"/>
    <mergeCell ref="C10:L10"/>
  </mergeCells>
  <dataValidations xWindow="1083" yWindow="409" count="2">
    <dataValidation allowBlank="1" prompt="Veuillez sélectionner une donnée" sqref="G15:G40 L15:L40" xr:uid="{00000000-0002-0000-0400-000000000000}"/>
    <dataValidation type="whole" allowBlank="1" showInputMessage="1" showErrorMessage="1" error="La donnée à entrer doit être un nombre" prompt="Entrez un nombre entre 1 (une collecte par année) et 365 (une collecte tous les jours de l'année)" sqref="K15:K40" xr:uid="{00000000-0002-0000-0400-000001000000}">
      <formula1>1</formula1>
      <formula2>365</formula2>
    </dataValidation>
  </dataValidations>
  <pageMargins left="0.75" right="0.75" top="1" bottom="1" header="0.5" footer="0.5"/>
  <pageSetup paperSize="5" scale="40" orientation="landscape" horizontalDpi="4294967292" verticalDpi="4294967292"/>
  <drawing r:id="rId1"/>
  <legacyDrawing r:id="rId2"/>
  <extLst>
    <ext xmlns:x14="http://schemas.microsoft.com/office/spreadsheetml/2009/9/main" uri="{CCE6A557-97BC-4b89-ADB6-D9C93CAAB3DF}">
      <x14:dataValidations xmlns:xm="http://schemas.microsoft.com/office/excel/2006/main" xWindow="1083" yWindow="409" count="2">
        <x14:dataValidation type="list" allowBlank="1" showInputMessage="1" showErrorMessage="1" prompt="Veuillez sélectionner une donnée" xr:uid="{00000000-0002-0000-0400-000002000000}">
          <x14:formula1>
            <xm:f>Liste!$D$3:$D$7</xm:f>
          </x14:formula1>
          <xm:sqref>F15:G40</xm:sqref>
        </x14:dataValidation>
        <x14:dataValidation type="list" allowBlank="1" showInputMessage="1" showErrorMessage="1" prompt="Veuillez sélectionner une donnée" xr:uid="{00000000-0002-0000-0400-000003000000}">
          <x14:formula1>
            <xm:f>Liste!$I$4:$I$41</xm:f>
          </x14:formula1>
          <xm:sqref>J15:J40</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le5">
    <pageSetUpPr fitToPage="1"/>
  </sheetPr>
  <dimension ref="B2:AC43"/>
  <sheetViews>
    <sheetView showGridLines="0" topLeftCell="A14" workbookViewId="0">
      <pane xSplit="3" topLeftCell="D1" activePane="topRight" state="frozen"/>
      <selection activeCell="C16" sqref="C16:E16"/>
      <selection pane="topRight" activeCell="D47" sqref="D47"/>
    </sheetView>
  </sheetViews>
  <sheetFormatPr baseColWidth="10" defaultColWidth="10.6640625" defaultRowHeight="13" x14ac:dyDescent="0.15"/>
  <cols>
    <col min="1" max="2" width="1.83203125" style="61" customWidth="1"/>
    <col min="3" max="3" width="55.1640625" style="61" customWidth="1"/>
    <col min="4" max="4" width="24.5" style="61" customWidth="1"/>
    <col min="5" max="5" width="21" style="61" customWidth="1"/>
    <col min="6" max="6" width="20.1640625" style="61" customWidth="1"/>
    <col min="7" max="7" width="20.6640625" style="61" customWidth="1"/>
    <col min="8" max="8" width="18" style="61" customWidth="1"/>
    <col min="9" max="9" width="17.33203125" style="61" customWidth="1"/>
    <col min="10" max="10" width="16.83203125" style="61" customWidth="1"/>
    <col min="11" max="11" width="20.1640625" style="61" customWidth="1"/>
    <col min="12" max="12" width="6.5" style="61" customWidth="1"/>
    <col min="13" max="13" width="10.6640625" style="61"/>
    <col min="14" max="14" width="16.5" style="61" customWidth="1"/>
    <col min="15" max="15" width="13.1640625" style="61" customWidth="1"/>
    <col min="16" max="16" width="15.5" style="61" customWidth="1"/>
    <col min="17" max="16384" width="10.6640625" style="61"/>
  </cols>
  <sheetData>
    <row r="2" spans="2:29" x14ac:dyDescent="0.15">
      <c r="B2" s="18"/>
      <c r="C2"/>
      <c r="D2"/>
      <c r="E2"/>
      <c r="F2"/>
      <c r="G2"/>
      <c r="H2"/>
      <c r="I2"/>
      <c r="J2" s="23"/>
      <c r="K2"/>
      <c r="L2"/>
    </row>
    <row r="3" spans="2:29" ht="3" customHeight="1" x14ac:dyDescent="0.15">
      <c r="B3" s="18"/>
      <c r="C3" s="55"/>
      <c r="D3" s="55"/>
      <c r="E3" s="55"/>
      <c r="F3" s="55"/>
      <c r="G3" s="55"/>
      <c r="H3" s="55"/>
      <c r="I3" s="55"/>
      <c r="J3" s="55"/>
      <c r="K3" s="55"/>
      <c r="L3" s="53"/>
      <c r="M3" s="79"/>
      <c r="N3" s="79"/>
      <c r="O3" s="79"/>
      <c r="P3" s="79"/>
      <c r="Q3" s="79"/>
      <c r="R3" s="79"/>
      <c r="S3" s="79"/>
      <c r="T3" s="79"/>
      <c r="U3" s="79"/>
    </row>
    <row r="4" spans="2:29" ht="122" customHeight="1" x14ac:dyDescent="0.15">
      <c r="B4" s="18"/>
      <c r="C4" s="432" t="s">
        <v>280</v>
      </c>
      <c r="D4" s="432"/>
      <c r="E4" s="432"/>
      <c r="F4" s="432"/>
      <c r="G4" s="432"/>
      <c r="H4" s="432"/>
      <c r="I4" s="432"/>
      <c r="J4" s="432"/>
      <c r="K4" s="432"/>
      <c r="L4" s="26"/>
      <c r="M4" s="79"/>
      <c r="N4" s="79"/>
      <c r="O4" s="79"/>
      <c r="P4" s="79"/>
      <c r="Q4" s="79"/>
      <c r="R4" s="79"/>
      <c r="S4" s="79"/>
      <c r="T4" s="79"/>
      <c r="U4" s="79"/>
    </row>
    <row r="5" spans="2:29" ht="2" customHeight="1" x14ac:dyDescent="0.15">
      <c r="B5" s="18"/>
      <c r="C5" s="55"/>
      <c r="D5" s="55"/>
      <c r="E5" s="55"/>
      <c r="F5" s="55"/>
      <c r="G5" s="55"/>
      <c r="H5" s="55"/>
      <c r="I5" s="55"/>
      <c r="J5" s="55"/>
      <c r="K5" s="55"/>
      <c r="L5" s="53"/>
      <c r="M5" s="79"/>
      <c r="N5" s="79"/>
      <c r="O5" s="79"/>
      <c r="P5" s="79"/>
      <c r="Q5" s="79"/>
      <c r="R5" s="79"/>
      <c r="S5" s="79"/>
      <c r="T5" s="79"/>
      <c r="U5" s="79"/>
    </row>
    <row r="6" spans="2:29" x14ac:dyDescent="0.15">
      <c r="B6" s="18"/>
      <c r="C6"/>
      <c r="D6"/>
      <c r="E6"/>
      <c r="F6"/>
      <c r="G6"/>
      <c r="H6"/>
      <c r="I6"/>
      <c r="J6" s="23"/>
      <c r="K6"/>
      <c r="L6"/>
    </row>
    <row r="7" spans="2:29" ht="41" customHeight="1" x14ac:dyDescent="0.15">
      <c r="B7" s="18"/>
      <c r="C7" s="57" t="s">
        <v>92</v>
      </c>
      <c r="D7" s="56"/>
      <c r="E7" s="56"/>
      <c r="F7" s="56"/>
      <c r="G7" s="56"/>
      <c r="H7" s="56"/>
      <c r="I7" s="56"/>
      <c r="J7" s="56"/>
      <c r="K7" s="56"/>
      <c r="L7"/>
    </row>
    <row r="8" spans="2:29" x14ac:dyDescent="0.15">
      <c r="B8" s="18"/>
      <c r="C8"/>
      <c r="D8"/>
      <c r="E8"/>
      <c r="F8"/>
      <c r="G8"/>
      <c r="H8"/>
      <c r="I8"/>
      <c r="J8" s="23"/>
      <c r="K8"/>
      <c r="L8"/>
    </row>
    <row r="9" spans="2:29" ht="50" customHeight="1" x14ac:dyDescent="0.15">
      <c r="B9" s="18"/>
      <c r="C9" s="430" t="s">
        <v>102</v>
      </c>
      <c r="D9" s="430"/>
      <c r="E9" s="430"/>
      <c r="F9" s="430"/>
      <c r="G9" s="430"/>
      <c r="H9" s="430"/>
      <c r="I9"/>
      <c r="J9" s="23"/>
      <c r="K9"/>
      <c r="L9"/>
    </row>
    <row r="10" spans="2:29" s="78" customFormat="1" ht="55" customHeight="1" x14ac:dyDescent="0.15">
      <c r="B10" s="52"/>
      <c r="C10" s="431" t="s">
        <v>103</v>
      </c>
      <c r="D10" s="431"/>
      <c r="E10" s="431"/>
      <c r="F10" s="431"/>
      <c r="G10" s="431"/>
      <c r="H10" s="431"/>
      <c r="I10" s="52"/>
      <c r="J10" s="51"/>
      <c r="K10" s="51"/>
      <c r="L10" s="51"/>
      <c r="M10" s="77"/>
      <c r="N10" s="77"/>
      <c r="O10" s="77"/>
      <c r="P10" s="77"/>
      <c r="Q10" s="77"/>
      <c r="R10" s="77"/>
      <c r="S10" s="77"/>
      <c r="T10" s="77"/>
      <c r="U10" s="77"/>
    </row>
    <row r="11" spans="2:29" x14ac:dyDescent="0.15">
      <c r="B11" s="18"/>
      <c r="C11"/>
      <c r="D11"/>
      <c r="E11"/>
      <c r="F11"/>
      <c r="G11"/>
      <c r="H11"/>
      <c r="I11"/>
      <c r="J11" s="23"/>
      <c r="K11"/>
      <c r="L11"/>
    </row>
    <row r="12" spans="2:29" ht="41" customHeight="1" x14ac:dyDescent="0.15">
      <c r="B12" s="18"/>
      <c r="C12" s="57" t="s">
        <v>150</v>
      </c>
      <c r="D12" s="56"/>
      <c r="E12" s="56"/>
      <c r="F12" s="56"/>
      <c r="G12" s="56"/>
      <c r="H12" s="56"/>
      <c r="I12" s="56"/>
      <c r="J12" s="56"/>
      <c r="K12" s="56"/>
      <c r="L12"/>
    </row>
    <row r="13" spans="2:29" ht="18" customHeight="1" x14ac:dyDescent="0.15">
      <c r="B13" s="18"/>
      <c r="C13" s="49"/>
      <c r="D13" s="49"/>
      <c r="E13" s="49"/>
      <c r="F13" s="49"/>
      <c r="G13" s="49"/>
      <c r="H13" s="49"/>
      <c r="I13" s="49"/>
      <c r="J13" s="49"/>
      <c r="K13" s="49"/>
      <c r="L13" s="49"/>
      <c r="M13" s="76"/>
      <c r="N13" s="76"/>
      <c r="O13" s="76"/>
      <c r="P13" s="76"/>
      <c r="Q13" s="76"/>
      <c r="R13" s="76"/>
      <c r="S13" s="76"/>
      <c r="T13" s="76"/>
      <c r="U13" s="76"/>
    </row>
    <row r="14" spans="2:29" ht="38" customHeight="1" thickBot="1" x14ac:dyDescent="0.2">
      <c r="B14" s="18"/>
      <c r="C14" s="94"/>
      <c r="D14" s="95" t="s">
        <v>26</v>
      </c>
      <c r="E14" s="96" t="s">
        <v>27</v>
      </c>
      <c r="F14" s="96" t="s">
        <v>19</v>
      </c>
      <c r="G14" s="96" t="s">
        <v>4</v>
      </c>
      <c r="H14" s="96" t="s">
        <v>16</v>
      </c>
      <c r="I14" s="96" t="s">
        <v>18</v>
      </c>
      <c r="J14" s="96" t="s">
        <v>3</v>
      </c>
      <c r="K14" s="54" t="s">
        <v>28</v>
      </c>
      <c r="L14"/>
    </row>
    <row r="15" spans="2:29" s="182" customFormat="1" ht="20" customHeight="1" thickBot="1" x14ac:dyDescent="0.2">
      <c r="B15" s="20"/>
      <c r="C15" s="126" t="s">
        <v>336</v>
      </c>
      <c r="D15" s="150">
        <f>'Déchets généraux'!E63+'Déchets généraux'!L64+'Déchets généraux'!J37+'Déchets généraux'!D36</f>
        <v>0</v>
      </c>
      <c r="E15" s="151" t="e">
        <f>D15/'Info fournisseurs'!K15</f>
        <v>#DIV/0!</v>
      </c>
      <c r="F15" s="152" t="e">
        <f t="shared" ref="F15:F40" si="0">D15/$D$42</f>
        <v>#DIV/0!</v>
      </c>
      <c r="G15" s="153">
        <f>'Déchets généraux'!E36+'Déchets généraux'!K37+'Déchets généraux'!F63+'Déchets généraux'!M64</f>
        <v>0</v>
      </c>
      <c r="H15" s="154" t="e">
        <f t="shared" ref="H15:H40" si="1">G15/$G$42</f>
        <v>#DIV/0!</v>
      </c>
      <c r="I15" s="307" t="e">
        <f>G15/D15</f>
        <v>#DIV/0!</v>
      </c>
      <c r="J15" s="153"/>
      <c r="K15" s="156"/>
      <c r="L15" s="25"/>
      <c r="M15" s="81"/>
      <c r="N15" s="81"/>
      <c r="O15" s="81"/>
      <c r="P15" s="81"/>
      <c r="Q15" s="81"/>
      <c r="R15" s="81"/>
      <c r="S15" s="81"/>
      <c r="T15" s="81"/>
      <c r="U15" s="81"/>
      <c r="V15" s="81"/>
      <c r="W15" s="81"/>
      <c r="X15" s="81"/>
      <c r="Y15" s="81"/>
      <c r="Z15" s="81"/>
      <c r="AA15" s="81"/>
      <c r="AB15" s="81"/>
      <c r="AC15" s="81"/>
    </row>
    <row r="16" spans="2:29" s="182" customFormat="1" ht="20" customHeight="1" thickBot="1" x14ac:dyDescent="0.2">
      <c r="B16" s="20"/>
      <c r="C16" s="138" t="s">
        <v>6</v>
      </c>
      <c r="D16" s="183">
        <f>'Carton ondulé'!D37+'Carton ondulé'!E68+'Carton ondulé'!O38+'Carton ondulé'!P69+'Carton ondulé'!E98+'Carton ondulé'!P99</f>
        <v>0</v>
      </c>
      <c r="E16" s="151" t="e">
        <f>D16/'Info fournisseurs'!K16</f>
        <v>#DIV/0!</v>
      </c>
      <c r="F16" s="152" t="e">
        <f t="shared" si="0"/>
        <v>#DIV/0!</v>
      </c>
      <c r="G16" s="153">
        <f>'Carton ondulé'!F98+'Carton ondulé'!Q99+'Carton ondulé'!Q69+'Carton ondulé'!F68+'Carton ondulé'!E37+'Carton ondulé'!P38</f>
        <v>0</v>
      </c>
      <c r="H16" s="154" t="e">
        <f t="shared" si="1"/>
        <v>#DIV/0!</v>
      </c>
      <c r="I16" s="155" t="e">
        <f>G16/D16</f>
        <v>#DIV/0!</v>
      </c>
      <c r="J16" s="153">
        <f>'Carton ondulé'!F37+'Carton ondulé'!G68+'Carton ondulé'!Q38+'Carton ondulé'!R69+'Carton ondulé'!G98+'Carton ondulé'!R99</f>
        <v>0</v>
      </c>
      <c r="K16" s="157" t="e">
        <f>J16/D16</f>
        <v>#DIV/0!</v>
      </c>
      <c r="L16" s="25"/>
      <c r="M16" s="81"/>
      <c r="N16" s="81"/>
      <c r="O16" s="81"/>
      <c r="P16" s="81"/>
      <c r="Q16" s="81"/>
      <c r="R16" s="81"/>
      <c r="S16" s="81"/>
      <c r="T16" s="81"/>
      <c r="U16" s="81"/>
      <c r="V16" s="81"/>
      <c r="W16" s="81"/>
      <c r="X16" s="81"/>
      <c r="Y16" s="81"/>
      <c r="Z16" s="81"/>
      <c r="AA16" s="81"/>
      <c r="AB16" s="81"/>
      <c r="AC16" s="81"/>
    </row>
    <row r="17" spans="2:29" s="182" customFormat="1" ht="20" customHeight="1" thickBot="1" x14ac:dyDescent="0.2">
      <c r="B17" s="20"/>
      <c r="C17" s="138" t="s">
        <v>9</v>
      </c>
      <c r="D17" s="150">
        <f>'Papier NC'!D36+'Papier NC'!F68+'Papier NC'!J37+'Papier NC'!P69</f>
        <v>0</v>
      </c>
      <c r="E17" s="151" t="e">
        <f>D17/'Info fournisseurs'!K17</f>
        <v>#DIV/0!</v>
      </c>
      <c r="F17" s="152" t="e">
        <f t="shared" si="0"/>
        <v>#DIV/0!</v>
      </c>
      <c r="G17" s="153">
        <f>'Papier NC'!E36+'Papier NC'!G68+'Papier NC'!Q69+'Papier NC'!L37</f>
        <v>0</v>
      </c>
      <c r="H17" s="154" t="e">
        <f t="shared" si="1"/>
        <v>#DIV/0!</v>
      </c>
      <c r="I17" s="155" t="e">
        <f t="shared" ref="I17:I40" si="2">G17/D17</f>
        <v>#DIV/0!</v>
      </c>
      <c r="J17" s="153">
        <f>'Papier NC'!F36+'Papier NC'!H68+'Papier NC'!M37+'Papier NC'!R69</f>
        <v>0</v>
      </c>
      <c r="K17" s="157" t="e">
        <f t="shared" ref="K17:K40" si="3">J17/D17</f>
        <v>#DIV/0!</v>
      </c>
      <c r="L17" s="25"/>
      <c r="M17" s="81"/>
      <c r="N17" s="81"/>
      <c r="O17" s="81"/>
      <c r="P17" s="81"/>
      <c r="Q17" s="81"/>
      <c r="R17" s="81"/>
      <c r="S17" s="81"/>
      <c r="T17" s="81"/>
      <c r="U17" s="81"/>
      <c r="V17" s="81"/>
      <c r="W17" s="81"/>
      <c r="X17" s="81"/>
      <c r="Y17" s="81"/>
      <c r="Z17" s="81"/>
      <c r="AA17" s="81"/>
      <c r="AB17" s="81"/>
      <c r="AC17" s="81"/>
    </row>
    <row r="18" spans="2:29" s="182" customFormat="1" ht="20" customHeight="1" thickBot="1" x14ac:dyDescent="0.2">
      <c r="B18" s="20"/>
      <c r="C18" s="138" t="s">
        <v>115</v>
      </c>
      <c r="D18" s="183">
        <f>'Papier confidentiel'!T62</f>
        <v>0</v>
      </c>
      <c r="E18" s="151" t="e">
        <f>D18/'Info fournisseurs'!K18</f>
        <v>#DIV/0!</v>
      </c>
      <c r="F18" s="152" t="e">
        <f t="shared" si="0"/>
        <v>#DIV/0!</v>
      </c>
      <c r="G18" s="153">
        <f>'Papier confidentiel'!U62</f>
        <v>0</v>
      </c>
      <c r="H18" s="154" t="e">
        <f t="shared" si="1"/>
        <v>#DIV/0!</v>
      </c>
      <c r="I18" s="155" t="e">
        <f t="shared" si="2"/>
        <v>#DIV/0!</v>
      </c>
      <c r="J18" s="153">
        <f>'Papier confidentiel'!F35+'Papier confidentiel'!G62+'Papier confidentiel'!V85+'Papier confidentiel'!Q36</f>
        <v>0</v>
      </c>
      <c r="K18" s="156" t="e">
        <f>J18/D18</f>
        <v>#DIV/0!</v>
      </c>
      <c r="L18" s="25"/>
      <c r="M18" s="81"/>
      <c r="N18" s="61"/>
      <c r="O18" s="61"/>
      <c r="P18" s="61"/>
      <c r="Q18" s="81"/>
      <c r="R18" s="81"/>
      <c r="S18" s="81"/>
      <c r="T18" s="81"/>
      <c r="U18" s="81"/>
      <c r="V18" s="81"/>
      <c r="W18" s="81"/>
      <c r="X18" s="81"/>
      <c r="Y18" s="81"/>
      <c r="Z18" s="81"/>
      <c r="AA18" s="81"/>
      <c r="AB18" s="81"/>
      <c r="AC18" s="81"/>
    </row>
    <row r="19" spans="2:29" s="182" customFormat="1" ht="20" customHeight="1" thickBot="1" x14ac:dyDescent="0.2">
      <c r="B19" s="20"/>
      <c r="C19" s="138" t="s">
        <v>116</v>
      </c>
      <c r="D19" s="150">
        <f>'Papier NC et confidentiel'!D36+'Papier NC et confidentiel'!T65+'Papier NC et confidentiel'!K38+'Papier NC et confidentiel'!T87</f>
        <v>0</v>
      </c>
      <c r="E19" s="151" t="e">
        <f>D19/'Info fournisseurs'!K19</f>
        <v>#DIV/0!</v>
      </c>
      <c r="F19" s="152" t="e">
        <f t="shared" si="0"/>
        <v>#DIV/0!</v>
      </c>
      <c r="G19" s="153">
        <f>'Papier NC et confidentiel'!E36+'Papier NC et confidentiel'!U65+'Papier NC et confidentiel'!U87+'Papier NC et confidentiel'!L38</f>
        <v>0</v>
      </c>
      <c r="H19" s="154" t="e">
        <f t="shared" si="1"/>
        <v>#DIV/0!</v>
      </c>
      <c r="I19" s="155" t="e">
        <f t="shared" si="2"/>
        <v>#DIV/0!</v>
      </c>
      <c r="J19" s="153">
        <f>'Papier NC et confidentiel'!F36+'Papier NC et confidentiel'!V65+'Papier NC et confidentiel'!M38+'Papier NC et confidentiel'!V65</f>
        <v>0</v>
      </c>
      <c r="K19" s="157" t="e">
        <f t="shared" si="3"/>
        <v>#DIV/0!</v>
      </c>
      <c r="L19" s="25"/>
      <c r="M19" s="81"/>
      <c r="N19" s="61"/>
      <c r="O19" s="61"/>
      <c r="P19" s="61"/>
      <c r="Q19" s="81"/>
      <c r="R19" s="81"/>
      <c r="S19" s="81"/>
      <c r="T19" s="81"/>
      <c r="U19" s="81"/>
      <c r="V19" s="81"/>
      <c r="W19" s="81"/>
      <c r="X19" s="81"/>
      <c r="Y19" s="81"/>
      <c r="Z19" s="81"/>
      <c r="AA19" s="81"/>
      <c r="AB19" s="81"/>
      <c r="AC19" s="81"/>
    </row>
    <row r="20" spans="2:29" s="182" customFormat="1" ht="20" customHeight="1" thickBot="1" x14ac:dyDescent="0.2">
      <c r="B20" s="20"/>
      <c r="C20" s="138" t="s">
        <v>121</v>
      </c>
      <c r="D20" s="150">
        <f>'Cartons fins'!D34+'Cartons fins'!D51</f>
        <v>0</v>
      </c>
      <c r="E20" s="151" t="e">
        <f>D20/'Info fournisseurs'!K20</f>
        <v>#DIV/0!</v>
      </c>
      <c r="F20" s="152" t="e">
        <f t="shared" si="0"/>
        <v>#DIV/0!</v>
      </c>
      <c r="G20" s="153">
        <f>'Cartons fins'!E34+'Cartons fins'!E51</f>
        <v>0</v>
      </c>
      <c r="H20" s="154" t="e">
        <f t="shared" si="1"/>
        <v>#DIV/0!</v>
      </c>
      <c r="I20" s="155" t="e">
        <f t="shared" si="2"/>
        <v>#DIV/0!</v>
      </c>
      <c r="J20" s="153">
        <f>'Cartons fins'!F34+'Cartons fins'!F51</f>
        <v>0</v>
      </c>
      <c r="K20" s="157" t="e">
        <f t="shared" si="3"/>
        <v>#DIV/0!</v>
      </c>
      <c r="L20" s="25"/>
      <c r="M20" s="81"/>
      <c r="N20" s="61"/>
      <c r="O20" s="61"/>
      <c r="P20" s="61"/>
      <c r="Q20" s="81"/>
      <c r="R20" s="81"/>
      <c r="S20" s="81"/>
      <c r="T20" s="81"/>
      <c r="U20" s="81"/>
      <c r="V20" s="81"/>
      <c r="W20" s="81"/>
      <c r="X20" s="81"/>
      <c r="Y20" s="81"/>
      <c r="Z20" s="81"/>
      <c r="AA20" s="81"/>
      <c r="AB20" s="81"/>
      <c r="AC20" s="81"/>
    </row>
    <row r="21" spans="2:29" s="182" customFormat="1" ht="20" customHeight="1" thickBot="1" x14ac:dyDescent="0.2">
      <c r="B21" s="20"/>
      <c r="C21" s="138" t="s">
        <v>161</v>
      </c>
      <c r="D21" s="150">
        <f>'Doc. confid.'!D35+'Doc. confid.'!J36</f>
        <v>0</v>
      </c>
      <c r="E21" s="151" t="e">
        <f>D21/'Info fournisseurs'!K21</f>
        <v>#DIV/0!</v>
      </c>
      <c r="F21" s="152" t="e">
        <f t="shared" si="0"/>
        <v>#DIV/0!</v>
      </c>
      <c r="G21" s="153">
        <f>'Doc. confid.'!E35+'Doc. confid.'!K36</f>
        <v>0</v>
      </c>
      <c r="H21" s="154" t="e">
        <f t="shared" si="1"/>
        <v>#DIV/0!</v>
      </c>
      <c r="I21" s="155" t="e">
        <f t="shared" si="2"/>
        <v>#DIV/0!</v>
      </c>
      <c r="J21" s="153">
        <f>'Doc. confid.'!F35+'Doc. confid.'!L36</f>
        <v>0</v>
      </c>
      <c r="K21" s="157" t="e">
        <f t="shared" si="3"/>
        <v>#DIV/0!</v>
      </c>
      <c r="L21" s="25"/>
      <c r="M21" s="81"/>
      <c r="N21" s="81"/>
      <c r="O21" s="81"/>
      <c r="P21" s="81"/>
      <c r="Q21" s="81"/>
      <c r="R21" s="81"/>
      <c r="S21" s="81"/>
      <c r="T21" s="81"/>
      <c r="U21" s="81"/>
      <c r="V21" s="81"/>
      <c r="W21" s="81"/>
      <c r="X21" s="81"/>
      <c r="Y21" s="81"/>
      <c r="Z21" s="81"/>
      <c r="AA21" s="81"/>
      <c r="AB21" s="81"/>
      <c r="AC21" s="81"/>
    </row>
    <row r="22" spans="2:29" s="182" customFormat="1" ht="20" customHeight="1" thickBot="1" x14ac:dyDescent="0.2">
      <c r="B22" s="20"/>
      <c r="C22" s="138" t="s">
        <v>305</v>
      </c>
      <c r="D22" s="150">
        <f>PVM!D35+PVM!F67+PVM!F96+PVM!J37</f>
        <v>0</v>
      </c>
      <c r="E22" s="151" t="e">
        <f>D22/'Info fournisseurs'!K22</f>
        <v>#DIV/0!</v>
      </c>
      <c r="F22" s="152" t="e">
        <f t="shared" si="0"/>
        <v>#DIV/0!</v>
      </c>
      <c r="G22" s="153">
        <f>PVM!E35+PVM!G67+PVM!K37+PVM!G96</f>
        <v>0</v>
      </c>
      <c r="H22" s="154" t="e">
        <f t="shared" si="1"/>
        <v>#DIV/0!</v>
      </c>
      <c r="I22" s="155" t="e">
        <f t="shared" si="2"/>
        <v>#DIV/0!</v>
      </c>
      <c r="J22" s="153">
        <f>PVM!F35+PVM!H67+PVM!H96+PVM!L37</f>
        <v>0</v>
      </c>
      <c r="K22" s="157" t="e">
        <f t="shared" si="3"/>
        <v>#DIV/0!</v>
      </c>
      <c r="L22" s="25"/>
      <c r="M22" s="81"/>
      <c r="N22" s="81"/>
      <c r="O22" s="81"/>
      <c r="P22" s="81"/>
      <c r="Q22" s="81"/>
      <c r="R22" s="81"/>
      <c r="S22" s="81"/>
      <c r="T22" s="81"/>
      <c r="U22" s="81"/>
      <c r="V22" s="81"/>
      <c r="W22" s="81"/>
      <c r="X22" s="81"/>
      <c r="Y22" s="81"/>
      <c r="Z22" s="81"/>
      <c r="AA22" s="81"/>
      <c r="AB22" s="81"/>
      <c r="AC22" s="81"/>
    </row>
    <row r="23" spans="2:29" s="182" customFormat="1" ht="20" customHeight="1" thickBot="1" x14ac:dyDescent="0.2">
      <c r="B23" s="20"/>
      <c r="C23" s="138" t="s">
        <v>308</v>
      </c>
      <c r="D23" s="150">
        <f>'Plastiques hospitaliers'!D34+'Plastiques hospitaliers'!D51</f>
        <v>0</v>
      </c>
      <c r="E23" s="151" t="e">
        <f>D23/'Info fournisseurs'!K23</f>
        <v>#DIV/0!</v>
      </c>
      <c r="F23" s="152" t="e">
        <f t="shared" si="0"/>
        <v>#DIV/0!</v>
      </c>
      <c r="G23" s="153">
        <f>'Plastiques hospitaliers'!E34+'Plastiques hospitaliers'!E51</f>
        <v>0</v>
      </c>
      <c r="H23" s="154" t="e">
        <f t="shared" si="1"/>
        <v>#DIV/0!</v>
      </c>
      <c r="I23" s="155" t="e">
        <f t="shared" si="2"/>
        <v>#DIV/0!</v>
      </c>
      <c r="J23" s="153">
        <f>'Plastiques hospitaliers'!F34+'Plastiques hospitaliers'!F51</f>
        <v>0</v>
      </c>
      <c r="K23" s="157" t="e">
        <f t="shared" si="3"/>
        <v>#DIV/0!</v>
      </c>
      <c r="L23" s="25"/>
      <c r="M23" s="81"/>
      <c r="N23" s="81"/>
      <c r="O23" s="81"/>
      <c r="P23" s="81"/>
      <c r="Q23" s="81"/>
      <c r="R23" s="81"/>
      <c r="S23" s="81"/>
      <c r="T23" s="81"/>
      <c r="U23" s="81"/>
      <c r="V23" s="81"/>
      <c r="W23" s="81"/>
      <c r="X23" s="81"/>
      <c r="Y23" s="81"/>
      <c r="Z23" s="81"/>
      <c r="AA23" s="81"/>
      <c r="AB23" s="81"/>
      <c r="AC23" s="81"/>
    </row>
    <row r="24" spans="2:29" s="182" customFormat="1" ht="20" customHeight="1" thickBot="1" x14ac:dyDescent="0.2">
      <c r="B24" s="20"/>
      <c r="C24" s="138" t="s">
        <v>147</v>
      </c>
      <c r="D24" s="150">
        <f>'Contenants consignés'!D34+'Contenants consignés'!D51</f>
        <v>0</v>
      </c>
      <c r="E24" s="151" t="e">
        <f>D24/'Info fournisseurs'!K24</f>
        <v>#DIV/0!</v>
      </c>
      <c r="F24" s="152" t="e">
        <f t="shared" si="0"/>
        <v>#DIV/0!</v>
      </c>
      <c r="G24" s="153">
        <f>'Contenants consignés'!E34+'Contenants consignés'!E51</f>
        <v>0</v>
      </c>
      <c r="H24" s="154" t="e">
        <f t="shared" si="1"/>
        <v>#DIV/0!</v>
      </c>
      <c r="I24" s="155" t="e">
        <f t="shared" si="2"/>
        <v>#DIV/0!</v>
      </c>
      <c r="J24" s="153">
        <f>'Contenants consignés'!F34+'Contenants consignés'!F51</f>
        <v>0</v>
      </c>
      <c r="K24" s="157" t="e">
        <f t="shared" si="3"/>
        <v>#DIV/0!</v>
      </c>
      <c r="L24" s="25"/>
      <c r="M24" s="81"/>
      <c r="N24" s="81"/>
      <c r="O24" s="81"/>
      <c r="P24" s="81"/>
      <c r="Q24" s="81"/>
      <c r="R24" s="81"/>
      <c r="S24" s="81"/>
      <c r="T24" s="81"/>
      <c r="U24" s="81"/>
      <c r="V24" s="81"/>
      <c r="W24" s="81"/>
      <c r="X24" s="81"/>
      <c r="Y24" s="81"/>
      <c r="Z24" s="81"/>
      <c r="AA24" s="81"/>
      <c r="AB24" s="81"/>
      <c r="AC24" s="81"/>
    </row>
    <row r="25" spans="2:29" s="182" customFormat="1" ht="20" customHeight="1" thickBot="1" x14ac:dyDescent="0.2">
      <c r="B25" s="20"/>
      <c r="C25" s="138" t="s">
        <v>20</v>
      </c>
      <c r="D25" s="150">
        <f>Bois!D34+Bois!D52</f>
        <v>0</v>
      </c>
      <c r="E25" s="151" t="e">
        <f>D25/'Info fournisseurs'!K25</f>
        <v>#DIV/0!</v>
      </c>
      <c r="F25" s="152" t="e">
        <f t="shared" si="0"/>
        <v>#DIV/0!</v>
      </c>
      <c r="G25" s="153">
        <f>Bois!E34+Bois!E52</f>
        <v>0</v>
      </c>
      <c r="H25" s="154" t="e">
        <f t="shared" si="1"/>
        <v>#DIV/0!</v>
      </c>
      <c r="I25" s="155" t="e">
        <f t="shared" si="2"/>
        <v>#DIV/0!</v>
      </c>
      <c r="J25" s="153">
        <f>Bois!F34+Bois!F52</f>
        <v>0</v>
      </c>
      <c r="K25" s="157" t="e">
        <f t="shared" si="3"/>
        <v>#DIV/0!</v>
      </c>
      <c r="L25" s="25"/>
      <c r="M25" s="81"/>
      <c r="N25" s="81"/>
      <c r="O25" s="81"/>
      <c r="P25" s="81"/>
      <c r="Q25" s="81"/>
      <c r="R25" s="81"/>
      <c r="S25" s="81"/>
      <c r="T25" s="81"/>
      <c r="U25" s="81"/>
      <c r="V25" s="81"/>
      <c r="W25" s="81"/>
      <c r="X25" s="81"/>
      <c r="Y25" s="81"/>
      <c r="Z25" s="81"/>
      <c r="AA25" s="81"/>
      <c r="AB25" s="81"/>
      <c r="AC25" s="81"/>
    </row>
    <row r="26" spans="2:29" s="182" customFormat="1" ht="20" customHeight="1" thickBot="1" x14ac:dyDescent="0.2">
      <c r="B26" s="20"/>
      <c r="C26" s="138" t="s">
        <v>0</v>
      </c>
      <c r="D26" s="150">
        <f>'Huiles alimentaires'!D34+'Huiles alimentaires'!D52</f>
        <v>0</v>
      </c>
      <c r="E26" s="151" t="e">
        <f>D26/'Info fournisseurs'!K26</f>
        <v>#DIV/0!</v>
      </c>
      <c r="F26" s="152" t="e">
        <f t="shared" si="0"/>
        <v>#DIV/0!</v>
      </c>
      <c r="G26" s="153">
        <f>'Huiles alimentaires'!E34+'Huiles alimentaires'!E52</f>
        <v>0</v>
      </c>
      <c r="H26" s="154" t="e">
        <f t="shared" si="1"/>
        <v>#DIV/0!</v>
      </c>
      <c r="I26" s="155" t="e">
        <f t="shared" si="2"/>
        <v>#DIV/0!</v>
      </c>
      <c r="J26" s="153">
        <f>'Huiles alimentaires'!F34+'Huiles alimentaires'!F52</f>
        <v>0</v>
      </c>
      <c r="K26" s="157" t="e">
        <f t="shared" si="3"/>
        <v>#DIV/0!</v>
      </c>
      <c r="L26" s="25"/>
      <c r="M26" s="81"/>
      <c r="N26" s="81"/>
      <c r="O26" s="81"/>
      <c r="P26" s="81"/>
      <c r="Q26" s="81"/>
      <c r="R26" s="81"/>
      <c r="S26" s="81"/>
      <c r="T26" s="81"/>
      <c r="U26" s="81"/>
      <c r="V26" s="81"/>
      <c r="W26" s="81"/>
      <c r="X26" s="81"/>
      <c r="Y26" s="81"/>
      <c r="Z26" s="81"/>
      <c r="AA26" s="81"/>
      <c r="AB26" s="81"/>
      <c r="AC26" s="81"/>
    </row>
    <row r="27" spans="2:29" s="182" customFormat="1" ht="20" customHeight="1" thickBot="1" x14ac:dyDescent="0.2">
      <c r="B27" s="20"/>
      <c r="C27" s="138" t="s">
        <v>10</v>
      </c>
      <c r="D27" s="150">
        <f>'Résidus alimentaires'!D35+'Résidus alimentaires'!E67+'Résidus alimentaires'!E96+'Résidus alimentaires'!J36</f>
        <v>0</v>
      </c>
      <c r="E27" s="151" t="e">
        <f>D27/'Info fournisseurs'!K27</f>
        <v>#DIV/0!</v>
      </c>
      <c r="F27" s="152" t="e">
        <f t="shared" si="0"/>
        <v>#DIV/0!</v>
      </c>
      <c r="G27" s="153">
        <f>'Résidus alimentaires'!E35+'Résidus alimentaires'!F67+'Résidus alimentaires'!K36+'Résidus alimentaires'!F96</f>
        <v>0</v>
      </c>
      <c r="H27" s="154" t="e">
        <f t="shared" si="1"/>
        <v>#DIV/0!</v>
      </c>
      <c r="I27" s="155" t="e">
        <f t="shared" si="2"/>
        <v>#DIV/0!</v>
      </c>
      <c r="J27" s="153">
        <f>'Résidus alimentaires'!F35+'Résidus alimentaires'!G67+'Résidus alimentaires'!L36+'Résidus alimentaires'!G96</f>
        <v>0</v>
      </c>
      <c r="K27" s="157" t="e">
        <f t="shared" si="3"/>
        <v>#DIV/0!</v>
      </c>
      <c r="L27" s="25"/>
      <c r="M27" s="81"/>
      <c r="N27" s="81"/>
      <c r="O27" s="81"/>
      <c r="P27" s="81"/>
      <c r="Q27" s="81"/>
      <c r="R27" s="81"/>
      <c r="S27" s="81"/>
      <c r="T27" s="81"/>
      <c r="U27" s="81"/>
      <c r="V27" s="81"/>
      <c r="W27" s="81"/>
      <c r="X27" s="81"/>
      <c r="Y27" s="81"/>
      <c r="Z27" s="81"/>
      <c r="AA27" s="81"/>
      <c r="AB27" s="81"/>
      <c r="AC27" s="81"/>
    </row>
    <row r="28" spans="2:29" s="182" customFormat="1" ht="20" customHeight="1" thickBot="1" x14ac:dyDescent="0.2">
      <c r="B28" s="20"/>
      <c r="C28" s="138" t="s">
        <v>113</v>
      </c>
      <c r="D28" s="150">
        <f>'Résidus verts'!D34+'Résidus verts'!D52</f>
        <v>0</v>
      </c>
      <c r="E28" s="151" t="e">
        <f>D28/'Info fournisseurs'!K28</f>
        <v>#DIV/0!</v>
      </c>
      <c r="F28" s="152" t="e">
        <f t="shared" si="0"/>
        <v>#DIV/0!</v>
      </c>
      <c r="G28" s="153">
        <f>'Résidus verts'!E34+'Résidus verts'!E52</f>
        <v>0</v>
      </c>
      <c r="H28" s="154" t="e">
        <f t="shared" si="1"/>
        <v>#DIV/0!</v>
      </c>
      <c r="I28" s="155" t="e">
        <f t="shared" si="2"/>
        <v>#DIV/0!</v>
      </c>
      <c r="J28" s="153">
        <f>'Résidus verts'!F34+'Résidus verts'!F52</f>
        <v>0</v>
      </c>
      <c r="K28" s="157" t="e">
        <f t="shared" si="3"/>
        <v>#DIV/0!</v>
      </c>
      <c r="L28" s="25"/>
      <c r="M28" s="81"/>
      <c r="N28" s="81"/>
      <c r="O28" s="81"/>
      <c r="P28" s="81"/>
      <c r="Q28" s="81"/>
      <c r="R28" s="81"/>
      <c r="S28" s="81"/>
      <c r="T28" s="81"/>
      <c r="U28" s="81"/>
      <c r="V28" s="81"/>
      <c r="W28" s="81"/>
      <c r="X28" s="81"/>
      <c r="Y28" s="81"/>
      <c r="Z28" s="81"/>
      <c r="AA28" s="81"/>
      <c r="AB28" s="81"/>
      <c r="AC28" s="81"/>
    </row>
    <row r="29" spans="2:29" s="182" customFormat="1" ht="20" customHeight="1" thickBot="1" x14ac:dyDescent="0.2">
      <c r="B29" s="20"/>
      <c r="C29" s="138" t="s">
        <v>5</v>
      </c>
      <c r="D29" s="150">
        <f>Textiles!D34+Textiles!D52</f>
        <v>0</v>
      </c>
      <c r="E29" s="151" t="e">
        <f>D29/'Info fournisseurs'!K29</f>
        <v>#DIV/0!</v>
      </c>
      <c r="F29" s="152" t="e">
        <f t="shared" si="0"/>
        <v>#DIV/0!</v>
      </c>
      <c r="G29" s="153">
        <f>Textiles!E34+Textiles!E52</f>
        <v>0</v>
      </c>
      <c r="H29" s="154" t="e">
        <f t="shared" si="1"/>
        <v>#DIV/0!</v>
      </c>
      <c r="I29" s="155" t="e">
        <f t="shared" si="2"/>
        <v>#DIV/0!</v>
      </c>
      <c r="J29" s="153">
        <f>Textiles!F34+Textiles!F52</f>
        <v>0</v>
      </c>
      <c r="K29" s="157" t="e">
        <f t="shared" si="3"/>
        <v>#DIV/0!</v>
      </c>
      <c r="L29" s="25"/>
      <c r="M29" s="81"/>
      <c r="N29" s="81"/>
      <c r="O29" s="81"/>
      <c r="P29" s="81"/>
      <c r="Q29" s="81"/>
      <c r="R29" s="81"/>
      <c r="S29" s="81"/>
      <c r="T29" s="81"/>
      <c r="U29" s="81"/>
      <c r="V29" s="81"/>
      <c r="W29" s="81"/>
      <c r="X29" s="81"/>
      <c r="Y29" s="81"/>
      <c r="Z29" s="81"/>
      <c r="AA29" s="81"/>
      <c r="AB29" s="81"/>
      <c r="AC29" s="81"/>
    </row>
    <row r="30" spans="2:29" s="182" customFormat="1" ht="20" customHeight="1" thickBot="1" x14ac:dyDescent="0.2">
      <c r="B30" s="20"/>
      <c r="C30" s="138" t="s">
        <v>2</v>
      </c>
      <c r="D30" s="150">
        <f>Matelas!D34+Matelas!D52</f>
        <v>0</v>
      </c>
      <c r="E30" s="151" t="e">
        <f>D30/'Info fournisseurs'!K30</f>
        <v>#DIV/0!</v>
      </c>
      <c r="F30" s="152" t="e">
        <f t="shared" si="0"/>
        <v>#DIV/0!</v>
      </c>
      <c r="G30" s="153">
        <f>Matelas!E34+Matelas!E52</f>
        <v>0</v>
      </c>
      <c r="H30" s="154" t="e">
        <f t="shared" si="1"/>
        <v>#DIV/0!</v>
      </c>
      <c r="I30" s="155" t="e">
        <f t="shared" si="2"/>
        <v>#DIV/0!</v>
      </c>
      <c r="J30" s="153">
        <f>Matelas!F34+Matelas!F52</f>
        <v>0</v>
      </c>
      <c r="K30" s="157" t="e">
        <f t="shared" si="3"/>
        <v>#DIV/0!</v>
      </c>
      <c r="L30" s="25"/>
      <c r="M30" s="81"/>
      <c r="N30" s="81"/>
      <c r="O30" s="81"/>
      <c r="P30" s="81"/>
      <c r="Q30" s="81"/>
      <c r="R30" s="81"/>
      <c r="S30" s="81"/>
      <c r="T30" s="81"/>
      <c r="U30" s="81"/>
      <c r="V30" s="81"/>
      <c r="W30" s="81"/>
      <c r="X30" s="81"/>
      <c r="Y30" s="81"/>
      <c r="Z30" s="81"/>
      <c r="AA30" s="81"/>
      <c r="AB30" s="81"/>
      <c r="AC30" s="81"/>
    </row>
    <row r="31" spans="2:29" s="182" customFormat="1" ht="20" customHeight="1" thickBot="1" x14ac:dyDescent="0.2">
      <c r="B31" s="20"/>
      <c r="C31" s="138" t="s">
        <v>112</v>
      </c>
      <c r="D31" s="150">
        <f>Métaux!D34+Métaux!D52</f>
        <v>0</v>
      </c>
      <c r="E31" s="151" t="e">
        <f>D31/'Info fournisseurs'!K31</f>
        <v>#DIV/0!</v>
      </c>
      <c r="F31" s="152" t="e">
        <f t="shared" si="0"/>
        <v>#DIV/0!</v>
      </c>
      <c r="G31" s="153">
        <f>Métaux!E34+Métaux!E52</f>
        <v>0</v>
      </c>
      <c r="H31" s="154" t="e">
        <f t="shared" si="1"/>
        <v>#DIV/0!</v>
      </c>
      <c r="I31" s="155" t="e">
        <f t="shared" si="2"/>
        <v>#DIV/0!</v>
      </c>
      <c r="J31" s="153">
        <f>Métaux!F34+Métaux!F52</f>
        <v>0</v>
      </c>
      <c r="K31" s="157" t="e">
        <f t="shared" si="3"/>
        <v>#DIV/0!</v>
      </c>
      <c r="L31" s="25"/>
      <c r="M31" s="81"/>
      <c r="N31" s="81"/>
      <c r="O31" s="81"/>
      <c r="P31" s="81"/>
      <c r="Q31" s="81"/>
      <c r="R31" s="81"/>
      <c r="S31" s="81"/>
      <c r="T31" s="81"/>
      <c r="U31" s="81"/>
      <c r="V31" s="81"/>
      <c r="W31" s="81"/>
      <c r="X31" s="81"/>
      <c r="Y31" s="81"/>
      <c r="Z31" s="81"/>
      <c r="AA31" s="81"/>
      <c r="AB31" s="81"/>
      <c r="AC31" s="81"/>
    </row>
    <row r="32" spans="2:29" s="182" customFormat="1" ht="22" customHeight="1" thickBot="1" x14ac:dyDescent="0.2">
      <c r="B32" s="20"/>
      <c r="C32" s="138" t="s">
        <v>118</v>
      </c>
      <c r="D32" s="150">
        <f>'Déchets biomédicaux'!D34+'Déchets biomédicaux'!D51+'Déchets biomédicaux'!D68+'Déchets biomédicaux'!D85+'Déchets biomédicaux'!D102+'Déchets biomédicaux'!D120</f>
        <v>0</v>
      </c>
      <c r="E32" s="151" t="e">
        <f>D32/'Info fournisseurs'!K32</f>
        <v>#DIV/0!</v>
      </c>
      <c r="F32" s="152" t="e">
        <f t="shared" si="0"/>
        <v>#DIV/0!</v>
      </c>
      <c r="G32" s="153">
        <f>'Déchets biomédicaux'!E120+'Déchets biomédicaux'!E102+'Déchets biomédicaux'!E85+'Déchets biomédicaux'!E68+'Déchets biomédicaux'!E51+'Déchets biomédicaux'!E34</f>
        <v>0</v>
      </c>
      <c r="H32" s="154" t="e">
        <f t="shared" si="1"/>
        <v>#DIV/0!</v>
      </c>
      <c r="I32" s="155" t="e">
        <f t="shared" si="2"/>
        <v>#DIV/0!</v>
      </c>
      <c r="J32" s="153">
        <f>'Déchets biomédicaux'!F34+'Déchets biomédicaux'!F51+'Déchets biomédicaux'!F68+'Déchets biomédicaux'!F85+'Déchets biomédicaux'!F102+'Déchets biomédicaux'!F120</f>
        <v>0</v>
      </c>
      <c r="K32" s="157" t="e">
        <f t="shared" si="3"/>
        <v>#DIV/0!</v>
      </c>
      <c r="L32" s="25"/>
      <c r="M32" s="81"/>
      <c r="N32" s="81"/>
      <c r="O32" s="81"/>
      <c r="P32" s="81"/>
      <c r="Q32" s="81"/>
      <c r="R32" s="81"/>
      <c r="S32" s="81"/>
      <c r="T32" s="81"/>
      <c r="U32" s="81"/>
      <c r="V32" s="81"/>
      <c r="W32" s="81"/>
      <c r="X32" s="81"/>
      <c r="Y32" s="81"/>
      <c r="Z32" s="81"/>
      <c r="AA32" s="81"/>
      <c r="AB32" s="81"/>
      <c r="AC32" s="81"/>
    </row>
    <row r="33" spans="2:29" s="182" customFormat="1" ht="20" customHeight="1" thickBot="1" x14ac:dyDescent="0.2">
      <c r="B33" s="20"/>
      <c r="C33" s="138" t="s">
        <v>55</v>
      </c>
      <c r="D33" s="150">
        <f>Piles!D34+Piles!D52</f>
        <v>0</v>
      </c>
      <c r="E33" s="151" t="e">
        <f>D33/'Info fournisseurs'!K33</f>
        <v>#DIV/0!</v>
      </c>
      <c r="F33" s="152" t="e">
        <f t="shared" si="0"/>
        <v>#DIV/0!</v>
      </c>
      <c r="G33" s="153">
        <f>Piles!E34+Piles!E52</f>
        <v>0</v>
      </c>
      <c r="H33" s="154" t="e">
        <f t="shared" si="1"/>
        <v>#DIV/0!</v>
      </c>
      <c r="I33" s="155" t="e">
        <f t="shared" si="2"/>
        <v>#DIV/0!</v>
      </c>
      <c r="J33" s="153">
        <f>Piles!F34+Piles!F52</f>
        <v>0</v>
      </c>
      <c r="K33" s="157" t="e">
        <f t="shared" si="3"/>
        <v>#DIV/0!</v>
      </c>
      <c r="L33" s="25"/>
      <c r="M33" s="81"/>
      <c r="N33" s="81"/>
      <c r="O33" s="81"/>
      <c r="P33" s="81"/>
      <c r="Q33" s="81"/>
      <c r="R33" s="81"/>
      <c r="S33" s="81"/>
      <c r="T33" s="81"/>
      <c r="U33" s="81"/>
      <c r="V33" s="81"/>
      <c r="W33" s="81"/>
      <c r="X33" s="81"/>
      <c r="Y33" s="81"/>
      <c r="Z33" s="81"/>
      <c r="AA33" s="81"/>
      <c r="AB33" s="81"/>
      <c r="AC33" s="81"/>
    </row>
    <row r="34" spans="2:29" s="182" customFormat="1" ht="20" customHeight="1" thickBot="1" x14ac:dyDescent="0.2">
      <c r="B34" s="20"/>
      <c r="C34" s="138" t="s">
        <v>7</v>
      </c>
      <c r="D34" s="150">
        <f>'Lampes au mercure'!D34</f>
        <v>0</v>
      </c>
      <c r="E34" s="151" t="e">
        <f>D34/'Info fournisseurs'!K34</f>
        <v>#DIV/0!</v>
      </c>
      <c r="F34" s="152" t="e">
        <f t="shared" si="0"/>
        <v>#DIV/0!</v>
      </c>
      <c r="G34" s="153">
        <f>'Lampes au mercure'!E34</f>
        <v>0</v>
      </c>
      <c r="H34" s="154" t="e">
        <f t="shared" si="1"/>
        <v>#DIV/0!</v>
      </c>
      <c r="I34" s="155" t="e">
        <f t="shared" si="2"/>
        <v>#DIV/0!</v>
      </c>
      <c r="J34" s="153">
        <f>'Lampes au mercure'!F34</f>
        <v>0</v>
      </c>
      <c r="K34" s="157" t="e">
        <f t="shared" si="3"/>
        <v>#DIV/0!</v>
      </c>
      <c r="L34" s="25"/>
      <c r="M34" s="81"/>
      <c r="N34" s="81"/>
      <c r="O34" s="81"/>
      <c r="P34" s="81"/>
      <c r="Q34" s="81"/>
      <c r="R34" s="81"/>
      <c r="S34" s="81"/>
      <c r="T34" s="81"/>
      <c r="U34" s="81"/>
      <c r="V34" s="81"/>
      <c r="W34" s="81"/>
      <c r="X34" s="81"/>
      <c r="Y34" s="81"/>
      <c r="Z34" s="81"/>
      <c r="AA34" s="81"/>
      <c r="AB34" s="81"/>
      <c r="AC34" s="81"/>
    </row>
    <row r="35" spans="2:29" s="182" customFormat="1" ht="20" customHeight="1" thickBot="1" x14ac:dyDescent="0.2">
      <c r="B35" s="20"/>
      <c r="C35" s="138" t="s">
        <v>117</v>
      </c>
      <c r="D35" s="150">
        <f>'Produits électroniques'!D34+'Produits électroniques'!D52</f>
        <v>0</v>
      </c>
      <c r="E35" s="151" t="e">
        <f>D35/'Info fournisseurs'!K35</f>
        <v>#DIV/0!</v>
      </c>
      <c r="F35" s="152" t="e">
        <f t="shared" si="0"/>
        <v>#DIV/0!</v>
      </c>
      <c r="G35" s="153">
        <f>'Produits électroniques'!E34+'Produits électroniques'!E52</f>
        <v>0</v>
      </c>
      <c r="H35" s="154" t="e">
        <f t="shared" si="1"/>
        <v>#DIV/0!</v>
      </c>
      <c r="I35" s="155" t="e">
        <f t="shared" si="2"/>
        <v>#DIV/0!</v>
      </c>
      <c r="J35" s="153">
        <f>'Produits électroniques'!F34+'Produits électroniques'!F52</f>
        <v>0</v>
      </c>
      <c r="K35" s="157" t="e">
        <f t="shared" si="3"/>
        <v>#DIV/0!</v>
      </c>
      <c r="L35" s="25"/>
      <c r="M35" s="81"/>
      <c r="N35" s="81"/>
      <c r="O35" s="81"/>
      <c r="P35" s="81"/>
      <c r="Q35" s="81"/>
      <c r="R35" s="81"/>
      <c r="S35" s="81"/>
      <c r="T35" s="81"/>
      <c r="U35" s="81"/>
      <c r="V35" s="81"/>
      <c r="W35" s="81"/>
      <c r="X35" s="81"/>
      <c r="Y35" s="81"/>
      <c r="Z35" s="81"/>
      <c r="AA35" s="81"/>
      <c r="AB35" s="81"/>
      <c r="AC35" s="81"/>
    </row>
    <row r="36" spans="2:29" s="182" customFormat="1" ht="20" customHeight="1" thickBot="1" x14ac:dyDescent="0.2">
      <c r="B36" s="20"/>
      <c r="C36" s="144" t="s">
        <v>192</v>
      </c>
      <c r="D36" s="150">
        <f>'Cartouches d''encre'!D34+'Cartouches d''encre'!D52</f>
        <v>0</v>
      </c>
      <c r="E36" s="151" t="e">
        <f>D36/'Info fournisseurs'!K36</f>
        <v>#DIV/0!</v>
      </c>
      <c r="F36" s="152" t="e">
        <f t="shared" si="0"/>
        <v>#DIV/0!</v>
      </c>
      <c r="G36" s="153">
        <f>'Cartouches d''encre'!E34+'Cartouches d''encre'!E52</f>
        <v>0</v>
      </c>
      <c r="H36" s="154" t="e">
        <f t="shared" si="1"/>
        <v>#DIV/0!</v>
      </c>
      <c r="I36" s="155" t="e">
        <f t="shared" si="2"/>
        <v>#DIV/0!</v>
      </c>
      <c r="J36" s="153">
        <f>'Cartouches d''encre'!F34+'Cartouches d''encre'!F52</f>
        <v>0</v>
      </c>
      <c r="K36" s="157" t="e">
        <f t="shared" si="3"/>
        <v>#DIV/0!</v>
      </c>
      <c r="L36" s="25"/>
      <c r="M36" s="81"/>
      <c r="N36" s="81"/>
      <c r="O36" s="81"/>
      <c r="P36" s="81"/>
      <c r="Q36" s="81"/>
      <c r="R36" s="81"/>
      <c r="S36" s="81"/>
      <c r="T36" s="81"/>
      <c r="U36" s="81"/>
      <c r="V36" s="81"/>
      <c r="W36" s="81"/>
      <c r="X36" s="81"/>
      <c r="Y36" s="81"/>
      <c r="Z36" s="81"/>
      <c r="AA36" s="81"/>
      <c r="AB36" s="81"/>
      <c r="AC36" s="81"/>
    </row>
    <row r="37" spans="2:29" ht="20" customHeight="1" thickBot="1" x14ac:dyDescent="0.2">
      <c r="B37" s="18"/>
      <c r="C37" s="144" t="s">
        <v>1</v>
      </c>
      <c r="D37" s="150">
        <f>Peintures!D34+Peintures!D52</f>
        <v>0</v>
      </c>
      <c r="E37" s="151" t="e">
        <f>D37/'Info fournisseurs'!K37</f>
        <v>#DIV/0!</v>
      </c>
      <c r="F37" s="152" t="e">
        <f t="shared" si="0"/>
        <v>#DIV/0!</v>
      </c>
      <c r="G37" s="153">
        <f>Peintures!E34+Peintures!E52</f>
        <v>0</v>
      </c>
      <c r="H37" s="154" t="e">
        <f t="shared" si="1"/>
        <v>#DIV/0!</v>
      </c>
      <c r="I37" s="155" t="e">
        <f t="shared" si="2"/>
        <v>#DIV/0!</v>
      </c>
      <c r="J37" s="153">
        <f>Peintures!F34+Peintures!F52</f>
        <v>0</v>
      </c>
      <c r="K37" s="157" t="e">
        <f t="shared" si="3"/>
        <v>#DIV/0!</v>
      </c>
      <c r="L37"/>
    </row>
    <row r="38" spans="2:29" ht="20" customHeight="1" thickBot="1" x14ac:dyDescent="0.2">
      <c r="B38" s="18"/>
      <c r="C38" s="144" t="s">
        <v>119</v>
      </c>
      <c r="D38" s="150">
        <f>Mobilier!D34+Mobilier!D52</f>
        <v>0</v>
      </c>
      <c r="E38" s="151" t="e">
        <f>D38/'Info fournisseurs'!K38</f>
        <v>#DIV/0!</v>
      </c>
      <c r="F38" s="152" t="e">
        <f t="shared" si="0"/>
        <v>#DIV/0!</v>
      </c>
      <c r="G38" s="153">
        <f>Mobilier!E34+Mobilier!E52</f>
        <v>0</v>
      </c>
      <c r="H38" s="154" t="e">
        <f t="shared" si="1"/>
        <v>#DIV/0!</v>
      </c>
      <c r="I38" s="155" t="e">
        <f t="shared" si="2"/>
        <v>#DIV/0!</v>
      </c>
      <c r="J38" s="153">
        <f>Mobilier!F34+Mobilier!F52</f>
        <v>0</v>
      </c>
      <c r="K38" s="157" t="e">
        <f t="shared" si="3"/>
        <v>#DIV/0!</v>
      </c>
      <c r="L38"/>
    </row>
    <row r="39" spans="2:29" ht="20" customHeight="1" thickBot="1" x14ac:dyDescent="0.2">
      <c r="B39" s="18"/>
      <c r="C39" s="138" t="s">
        <v>197</v>
      </c>
      <c r="D39" s="150">
        <f>CRD!D34+CRD!D52</f>
        <v>0</v>
      </c>
      <c r="E39" s="151" t="e">
        <f>D39/'Info fournisseurs'!K39</f>
        <v>#DIV/0!</v>
      </c>
      <c r="F39" s="152" t="e">
        <f t="shared" si="0"/>
        <v>#DIV/0!</v>
      </c>
      <c r="G39" s="153">
        <f>CRD!E34+CRD!E52</f>
        <v>0</v>
      </c>
      <c r="H39" s="154" t="e">
        <f t="shared" si="1"/>
        <v>#DIV/0!</v>
      </c>
      <c r="I39" s="155" t="e">
        <f t="shared" si="2"/>
        <v>#DIV/0!</v>
      </c>
      <c r="J39" s="153">
        <f>CRD!F34+CRD!F52</f>
        <v>0</v>
      </c>
      <c r="K39" s="157" t="e">
        <f t="shared" si="3"/>
        <v>#DIV/0!</v>
      </c>
      <c r="L39"/>
    </row>
    <row r="40" spans="2:29" ht="20" customHeight="1" thickBot="1" x14ac:dyDescent="0.2">
      <c r="B40" s="18"/>
      <c r="C40" s="138" t="s">
        <v>120</v>
      </c>
      <c r="D40" s="150">
        <f>'Déchets dangereux'!D34+'Déchets dangereux'!D52</f>
        <v>0</v>
      </c>
      <c r="E40" s="151" t="e">
        <f>D40/'Info fournisseurs'!K40</f>
        <v>#DIV/0!</v>
      </c>
      <c r="F40" s="152" t="e">
        <f t="shared" si="0"/>
        <v>#DIV/0!</v>
      </c>
      <c r="G40" s="153">
        <f>'Déchets dangereux'!E34+'Déchets dangereux'!E52</f>
        <v>0</v>
      </c>
      <c r="H40" s="154" t="e">
        <f t="shared" si="1"/>
        <v>#DIV/0!</v>
      </c>
      <c r="I40" s="155" t="e">
        <f t="shared" si="2"/>
        <v>#DIV/0!</v>
      </c>
      <c r="J40" s="153">
        <f>'Déchets dangereux'!F34+'Déchets dangereux'!F52</f>
        <v>0</v>
      </c>
      <c r="K40" s="157" t="e">
        <f t="shared" si="3"/>
        <v>#DIV/0!</v>
      </c>
      <c r="L40"/>
    </row>
    <row r="41" spans="2:29" ht="20" customHeight="1" x14ac:dyDescent="0.15">
      <c r="B41" s="18"/>
      <c r="C41"/>
      <c r="D41" s="18"/>
      <c r="E41" s="18"/>
      <c r="F41" s="18"/>
      <c r="G41" s="18"/>
      <c r="H41" s="18"/>
      <c r="I41" s="18"/>
      <c r="J41" s="18"/>
      <c r="K41" s="18"/>
      <c r="L41"/>
    </row>
    <row r="42" spans="2:29" ht="20" customHeight="1" x14ac:dyDescent="0.15">
      <c r="B42" s="18"/>
      <c r="C42" s="184" t="s">
        <v>15</v>
      </c>
      <c r="D42" s="297">
        <f>SUM(D15:D40)</f>
        <v>0</v>
      </c>
      <c r="E42" s="97"/>
      <c r="F42" s="94"/>
      <c r="G42" s="298">
        <f>SUM(G15:G40)</f>
        <v>0</v>
      </c>
      <c r="H42" s="299"/>
      <c r="I42" s="300"/>
      <c r="J42" s="298">
        <f>SUM(J15:J40)</f>
        <v>0</v>
      </c>
      <c r="K42" s="98"/>
      <c r="L42"/>
    </row>
    <row r="43" spans="2:29" x14ac:dyDescent="0.15">
      <c r="B43" s="18"/>
      <c r="C43"/>
      <c r="D43"/>
      <c r="E43"/>
      <c r="F43"/>
      <c r="G43"/>
      <c r="H43"/>
      <c r="I43"/>
      <c r="J43"/>
      <c r="K43"/>
      <c r="L43"/>
    </row>
  </sheetData>
  <sheetProtection algorithmName="SHA-512" hashValue="EG4VIj3bBkE9RW86EFhA9xnxzInisPUH0S09ugrQ+D/N7Plg/Wm+TFEvE1Ja0y1mnC7rUnlaSkFwWeTLg/vE7g==" saltValue="uBAPtZSE5W+BCt8EbnMJAw==" spinCount="100000" sheet="1" formatCells="0" formatColumns="0" formatRows="0" insertColumns="0" insertRows="0" insertHyperlinks="0" deleteColumns="0" deleteRows="0" sort="0" autoFilter="0" pivotTables="0"/>
  <mergeCells count="3">
    <mergeCell ref="C4:K4"/>
    <mergeCell ref="C9:H9"/>
    <mergeCell ref="C10:H10"/>
  </mergeCells>
  <pageMargins left="0.75" right="0.75" top="1" bottom="1" header="0.5" footer="0.5"/>
  <pageSetup paperSize="5" scale="70" orientation="landscape" horizontalDpi="4294967292" verticalDpi="4294967292"/>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le6">
    <pageSetUpPr fitToPage="1"/>
  </sheetPr>
  <dimension ref="B2:AC65"/>
  <sheetViews>
    <sheetView showGridLines="0" topLeftCell="B10" workbookViewId="0">
      <selection activeCell="D24" sqref="D24"/>
    </sheetView>
  </sheetViews>
  <sheetFormatPr baseColWidth="10" defaultColWidth="10.6640625" defaultRowHeight="13" x14ac:dyDescent="0.15"/>
  <cols>
    <col min="1" max="2" width="1.83203125" style="61" customWidth="1"/>
    <col min="3" max="3" width="15.5" style="61" customWidth="1"/>
    <col min="4" max="4" width="24" style="61" customWidth="1"/>
    <col min="5" max="5" width="25.5" style="61" customWidth="1"/>
    <col min="6" max="6" width="21.1640625" style="61" customWidth="1"/>
    <col min="7" max="7" width="22.33203125" style="61" customWidth="1"/>
    <col min="8" max="8" width="16.1640625" style="61" customWidth="1"/>
    <col min="9" max="9" width="15.33203125" style="61" customWidth="1"/>
    <col min="10" max="10" width="20.6640625" style="61" customWidth="1"/>
    <col min="11" max="11" width="32" style="61" customWidth="1"/>
    <col min="12" max="14" width="21.33203125" style="61" customWidth="1"/>
    <col min="15" max="15" width="5.83203125" style="61" customWidth="1"/>
    <col min="16" max="16" width="7.1640625" style="61" customWidth="1"/>
    <col min="17" max="17" width="22.1640625" style="61" customWidth="1"/>
    <col min="18" max="18" width="26.5" style="61" customWidth="1"/>
    <col min="19" max="19" width="20.1640625" style="61" customWidth="1"/>
    <col min="20" max="16384" width="10.6640625" style="61"/>
  </cols>
  <sheetData>
    <row r="2" spans="2:29" x14ac:dyDescent="0.15">
      <c r="B2" s="18"/>
      <c r="C2"/>
      <c r="D2" s="18"/>
      <c r="E2"/>
      <c r="F2"/>
      <c r="G2"/>
      <c r="H2"/>
      <c r="I2"/>
      <c r="J2"/>
      <c r="K2"/>
      <c r="L2"/>
      <c r="M2"/>
      <c r="N2"/>
      <c r="O2"/>
    </row>
    <row r="3" spans="2:29" x14ac:dyDescent="0.15">
      <c r="B3" s="18"/>
      <c r="C3"/>
      <c r="D3"/>
      <c r="E3"/>
      <c r="F3"/>
      <c r="G3"/>
      <c r="H3"/>
      <c r="I3"/>
      <c r="J3"/>
      <c r="K3"/>
      <c r="L3"/>
      <c r="M3"/>
      <c r="N3"/>
      <c r="O3"/>
    </row>
    <row r="4" spans="2:29" ht="3" customHeight="1" x14ac:dyDescent="0.15">
      <c r="B4" s="18"/>
      <c r="C4" s="55"/>
      <c r="D4" s="55"/>
      <c r="E4" s="55"/>
      <c r="F4" s="55"/>
      <c r="G4" s="55"/>
      <c r="H4" s="55"/>
      <c r="I4" s="55"/>
      <c r="J4" s="55"/>
      <c r="K4" s="55"/>
      <c r="L4" s="55"/>
      <c r="M4" s="55"/>
      <c r="N4" s="55"/>
      <c r="O4" s="367"/>
      <c r="P4" s="79"/>
      <c r="Q4" s="79"/>
      <c r="R4" s="79"/>
      <c r="S4" s="79"/>
      <c r="T4" s="79"/>
      <c r="U4" s="79"/>
      <c r="V4" s="79"/>
      <c r="W4" s="79"/>
      <c r="X4" s="79"/>
      <c r="Y4" s="79"/>
      <c r="Z4" s="79"/>
      <c r="AA4" s="79"/>
      <c r="AB4" s="79"/>
      <c r="AC4" s="79"/>
    </row>
    <row r="5" spans="2:29" ht="122" customHeight="1" x14ac:dyDescent="0.15">
      <c r="B5" s="18"/>
      <c r="C5" s="372"/>
      <c r="D5" s="374" t="s">
        <v>98</v>
      </c>
      <c r="E5" s="372"/>
      <c r="F5" s="372"/>
      <c r="G5" s="372"/>
      <c r="H5" s="372"/>
      <c r="I5" s="372"/>
      <c r="J5" s="372"/>
      <c r="K5" s="372"/>
      <c r="L5" s="372"/>
      <c r="M5" s="232"/>
      <c r="N5" s="232"/>
      <c r="O5" s="232"/>
      <c r="P5" s="79"/>
      <c r="Q5" s="79"/>
      <c r="R5" s="79"/>
      <c r="S5" s="79"/>
      <c r="T5" s="79"/>
      <c r="U5" s="79"/>
      <c r="V5" s="79"/>
      <c r="W5" s="79"/>
      <c r="X5" s="79"/>
      <c r="Y5" s="79"/>
      <c r="Z5" s="79"/>
      <c r="AA5" s="79"/>
      <c r="AB5" s="79"/>
      <c r="AC5" s="79"/>
    </row>
    <row r="6" spans="2:29" ht="2" customHeight="1" x14ac:dyDescent="0.15">
      <c r="B6" s="18"/>
      <c r="C6" s="55"/>
      <c r="D6" s="55"/>
      <c r="E6" s="55"/>
      <c r="F6" s="55"/>
      <c r="G6" s="55"/>
      <c r="H6" s="55"/>
      <c r="I6" s="55"/>
      <c r="J6" s="55"/>
      <c r="K6" s="55"/>
      <c r="L6" s="55"/>
      <c r="M6" s="55"/>
      <c r="N6" s="55"/>
      <c r="O6" s="367"/>
      <c r="P6" s="79"/>
      <c r="Q6" s="79"/>
      <c r="R6" s="79"/>
      <c r="S6" s="79"/>
      <c r="T6" s="79"/>
      <c r="U6" s="79"/>
      <c r="V6" s="79"/>
      <c r="W6" s="79"/>
      <c r="X6" s="79"/>
      <c r="Y6" s="79"/>
      <c r="Z6" s="79"/>
      <c r="AA6" s="79"/>
      <c r="AB6" s="79"/>
      <c r="AC6" s="79"/>
    </row>
    <row r="7" spans="2:29" x14ac:dyDescent="0.15">
      <c r="B7" s="18"/>
      <c r="C7"/>
      <c r="D7"/>
      <c r="E7"/>
      <c r="F7"/>
      <c r="G7"/>
      <c r="H7"/>
      <c r="I7"/>
      <c r="J7"/>
      <c r="K7"/>
      <c r="L7"/>
      <c r="M7"/>
      <c r="N7"/>
      <c r="O7"/>
    </row>
    <row r="8" spans="2:29" ht="41" customHeight="1" x14ac:dyDescent="0.15">
      <c r="B8" s="18"/>
      <c r="C8" s="57" t="s">
        <v>92</v>
      </c>
      <c r="D8" s="56"/>
      <c r="E8" s="56"/>
      <c r="F8" s="56"/>
      <c r="G8" s="56"/>
      <c r="H8" s="56"/>
      <c r="I8" s="56"/>
      <c r="J8" s="56"/>
      <c r="K8" s="56"/>
      <c r="L8" s="56"/>
      <c r="M8" s="56"/>
      <c r="N8" s="56"/>
      <c r="O8" s="18"/>
    </row>
    <row r="9" spans="2:29" x14ac:dyDescent="0.15">
      <c r="B9" s="18"/>
      <c r="C9" s="18"/>
      <c r="D9"/>
      <c r="E9"/>
      <c r="F9"/>
      <c r="G9"/>
      <c r="H9"/>
      <c r="I9"/>
      <c r="J9"/>
      <c r="K9"/>
      <c r="L9"/>
      <c r="M9"/>
      <c r="N9"/>
      <c r="O9"/>
    </row>
    <row r="10" spans="2:29" ht="176" customHeight="1" x14ac:dyDescent="0.15">
      <c r="B10" s="18"/>
      <c r="C10" s="434" t="s">
        <v>282</v>
      </c>
      <c r="D10" s="430"/>
      <c r="E10" s="430"/>
      <c r="F10" s="430"/>
      <c r="G10" s="430"/>
      <c r="H10" s="430"/>
      <c r="I10" s="430"/>
      <c r="J10" s="430"/>
      <c r="K10"/>
      <c r="L10"/>
      <c r="M10"/>
      <c r="N10"/>
      <c r="O10"/>
    </row>
    <row r="11" spans="2:29" s="78" customFormat="1" ht="55" customHeight="1" x14ac:dyDescent="0.15">
      <c r="B11" s="52"/>
      <c r="C11" s="431" t="s">
        <v>95</v>
      </c>
      <c r="D11" s="431"/>
      <c r="E11" s="431"/>
      <c r="F11" s="431"/>
      <c r="G11" s="431"/>
      <c r="H11" s="431"/>
      <c r="I11" s="431"/>
      <c r="J11" s="431"/>
      <c r="K11" s="52"/>
      <c r="L11" s="51"/>
      <c r="M11" s="51"/>
      <c r="N11" s="51"/>
      <c r="O11" s="51"/>
      <c r="P11" s="77"/>
      <c r="Q11" s="77"/>
      <c r="R11" s="77"/>
      <c r="S11" s="77"/>
      <c r="T11" s="77"/>
      <c r="U11" s="77"/>
      <c r="V11" s="77"/>
      <c r="W11" s="77"/>
      <c r="X11" s="77"/>
      <c r="Y11" s="77"/>
      <c r="Z11" s="77"/>
      <c r="AA11" s="77"/>
      <c r="AB11" s="77"/>
      <c r="AC11" s="77"/>
    </row>
    <row r="12" spans="2:29" x14ac:dyDescent="0.15">
      <c r="B12" s="18"/>
      <c r="C12"/>
      <c r="D12"/>
      <c r="E12"/>
      <c r="F12"/>
      <c r="G12"/>
      <c r="H12"/>
      <c r="I12"/>
      <c r="J12"/>
      <c r="K12"/>
      <c r="L12"/>
      <c r="M12"/>
      <c r="N12"/>
      <c r="O12"/>
    </row>
    <row r="13" spans="2:29" ht="41" customHeight="1" x14ac:dyDescent="0.15">
      <c r="B13" s="18"/>
      <c r="C13" s="57" t="s">
        <v>277</v>
      </c>
      <c r="D13" s="56"/>
      <c r="E13" s="56"/>
      <c r="F13" s="56"/>
      <c r="G13" s="56"/>
      <c r="H13" s="56"/>
      <c r="I13" s="56"/>
      <c r="J13" s="56"/>
      <c r="K13" s="56"/>
      <c r="L13" s="56"/>
      <c r="M13" s="56"/>
      <c r="N13" s="56"/>
      <c r="O13" s="18"/>
    </row>
    <row r="14" spans="2:29" ht="18" customHeight="1" thickBot="1" x14ac:dyDescent="0.2">
      <c r="B14" s="18"/>
      <c r="C14" s="49"/>
      <c r="D14" s="49"/>
      <c r="E14" s="49"/>
      <c r="F14" s="49"/>
      <c r="G14" s="189"/>
      <c r="H14" s="189"/>
      <c r="I14" s="49"/>
      <c r="J14" s="49"/>
      <c r="K14" s="49"/>
      <c r="L14" s="49"/>
      <c r="M14" s="231"/>
      <c r="N14" s="231"/>
      <c r="O14" s="231"/>
      <c r="P14" s="76"/>
      <c r="Q14" s="76"/>
      <c r="R14" s="76"/>
      <c r="S14" s="76"/>
      <c r="T14" s="76"/>
      <c r="U14" s="76"/>
      <c r="V14" s="76"/>
      <c r="W14" s="76"/>
      <c r="X14" s="76"/>
      <c r="Y14" s="76"/>
      <c r="Z14" s="76"/>
      <c r="AA14" s="76"/>
      <c r="AB14" s="76"/>
      <c r="AC14" s="76"/>
    </row>
    <row r="15" spans="2:29" s="59" customFormat="1" ht="32" customHeight="1" thickBot="1" x14ac:dyDescent="0.25">
      <c r="B15" s="63"/>
      <c r="C15" s="436" t="s">
        <v>99</v>
      </c>
      <c r="D15" s="436"/>
      <c r="E15" s="436"/>
      <c r="F15" s="437">
        <f>'Info fournisseurs'!H15</f>
        <v>0</v>
      </c>
      <c r="G15" s="437"/>
      <c r="H15" s="437"/>
      <c r="I15" s="437"/>
      <c r="J15" s="437"/>
      <c r="K15" s="437"/>
      <c r="L15" s="437"/>
      <c r="M15" s="305"/>
      <c r="N15" s="305"/>
      <c r="O15" s="305"/>
    </row>
    <row r="16" spans="2:29" s="59" customFormat="1" ht="32" customHeight="1" thickBot="1" x14ac:dyDescent="0.25">
      <c r="B16" s="63"/>
      <c r="C16" s="435" t="s">
        <v>100</v>
      </c>
      <c r="D16" s="435"/>
      <c r="E16" s="435"/>
      <c r="F16" s="438"/>
      <c r="G16" s="438"/>
      <c r="H16" s="438"/>
      <c r="I16" s="438"/>
      <c r="J16" s="438"/>
      <c r="K16" s="438"/>
      <c r="L16" s="438"/>
      <c r="M16" s="306"/>
      <c r="N16" s="306"/>
      <c r="O16" s="306"/>
      <c r="P16" s="230"/>
      <c r="Q16" s="230"/>
      <c r="R16" s="230"/>
      <c r="S16" s="230"/>
      <c r="T16" s="60"/>
      <c r="U16" s="60"/>
      <c r="V16" s="60"/>
      <c r="W16" s="60"/>
      <c r="X16" s="60"/>
      <c r="Y16" s="60"/>
      <c r="Z16" s="60"/>
    </row>
    <row r="17" spans="2:26" s="59" customFormat="1" ht="32" customHeight="1" thickBot="1" x14ac:dyDescent="0.25">
      <c r="B17" s="63"/>
      <c r="C17" s="435" t="s">
        <v>101</v>
      </c>
      <c r="D17" s="435"/>
      <c r="E17" s="435"/>
      <c r="F17" s="438"/>
      <c r="G17" s="438"/>
      <c r="H17" s="438"/>
      <c r="I17" s="438"/>
      <c r="J17" s="438"/>
      <c r="K17" s="438"/>
      <c r="L17" s="438"/>
      <c r="M17" s="306"/>
      <c r="N17" s="306"/>
      <c r="O17" s="306"/>
      <c r="P17" s="230"/>
      <c r="Q17" s="230"/>
      <c r="R17" s="230"/>
      <c r="S17" s="230"/>
      <c r="T17" s="60"/>
      <c r="U17" s="60"/>
      <c r="V17" s="60"/>
      <c r="W17" s="60"/>
      <c r="X17" s="60"/>
      <c r="Y17" s="60"/>
      <c r="Z17" s="60"/>
    </row>
    <row r="18" spans="2:26" s="64" customFormat="1" ht="22" customHeight="1" x14ac:dyDescent="0.2">
      <c r="B18" s="73"/>
      <c r="C18" s="65"/>
      <c r="D18" s="65"/>
      <c r="E18" s="65"/>
      <c r="F18" s="65"/>
      <c r="G18" s="65"/>
      <c r="H18" s="65"/>
      <c r="I18" s="65"/>
      <c r="J18" s="65"/>
      <c r="K18" s="65"/>
      <c r="L18" s="65"/>
      <c r="M18" s="65"/>
      <c r="N18" s="65"/>
      <c r="O18" s="65"/>
    </row>
    <row r="19" spans="2:26" s="64" customFormat="1" ht="22" customHeight="1" x14ac:dyDescent="0.2">
      <c r="B19" s="73"/>
      <c r="C19" s="433" t="s">
        <v>268</v>
      </c>
      <c r="D19" s="433"/>
      <c r="E19" s="433"/>
      <c r="F19" s="433"/>
      <c r="G19" s="433"/>
      <c r="H19" s="433"/>
      <c r="I19" s="433"/>
      <c r="J19" s="433"/>
      <c r="K19" s="433"/>
      <c r="L19" s="433"/>
      <c r="M19" s="233"/>
      <c r="N19" s="233"/>
      <c r="O19" s="376"/>
    </row>
    <row r="20" spans="2:26" s="64" customFormat="1" ht="22" customHeight="1" x14ac:dyDescent="0.2">
      <c r="B20" s="73"/>
      <c r="C20" s="439" t="s">
        <v>267</v>
      </c>
      <c r="D20" s="439"/>
      <c r="E20" s="439"/>
      <c r="F20" s="439"/>
      <c r="G20" s="439"/>
      <c r="H20" s="439"/>
      <c r="I20" s="439"/>
      <c r="J20" s="439"/>
      <c r="K20" s="439"/>
      <c r="L20" s="439"/>
      <c r="M20" s="238"/>
      <c r="N20" s="238"/>
      <c r="O20" s="356"/>
    </row>
    <row r="21" spans="2:26" s="64" customFormat="1" ht="22" customHeight="1" x14ac:dyDescent="0.2">
      <c r="B21" s="73"/>
      <c r="C21" s="65"/>
      <c r="D21" s="65"/>
      <c r="E21" s="65"/>
      <c r="F21" s="65"/>
      <c r="G21" s="65"/>
      <c r="H21" s="65"/>
      <c r="I21" s="65"/>
      <c r="J21" s="65"/>
      <c r="K21" s="65"/>
      <c r="L21" s="65"/>
      <c r="M21" s="65"/>
      <c r="N21" s="65"/>
      <c r="O21" s="65"/>
    </row>
    <row r="22" spans="2:26" s="62" customFormat="1" ht="33" customHeight="1" thickBot="1" x14ac:dyDescent="0.25">
      <c r="B22" s="71"/>
      <c r="C22" s="445" t="s">
        <v>322</v>
      </c>
      <c r="D22" s="445"/>
      <c r="E22" s="445"/>
      <c r="F22" s="445"/>
      <c r="G22" s="188"/>
      <c r="H22" s="71"/>
      <c r="I22" s="445" t="s">
        <v>216</v>
      </c>
      <c r="J22" s="445"/>
      <c r="K22" s="445"/>
      <c r="L22" s="445"/>
      <c r="M22" s="286"/>
      <c r="N22" s="286"/>
      <c r="O22" s="286"/>
    </row>
    <row r="23" spans="2:26" s="59" customFormat="1" ht="36" customHeight="1" thickBot="1" x14ac:dyDescent="0.25">
      <c r="B23" s="63"/>
      <c r="C23" s="158" t="s">
        <v>25</v>
      </c>
      <c r="D23" s="159" t="s">
        <v>107</v>
      </c>
      <c r="E23" s="158" t="s">
        <v>219</v>
      </c>
      <c r="F23" s="237" t="s">
        <v>218</v>
      </c>
      <c r="G23" s="63"/>
      <c r="H23" s="66"/>
      <c r="I23" s="158" t="s">
        <v>250</v>
      </c>
      <c r="J23" s="159" t="s">
        <v>107</v>
      </c>
      <c r="K23" s="158" t="s">
        <v>219</v>
      </c>
      <c r="L23" s="237" t="s">
        <v>218</v>
      </c>
      <c r="M23" s="277"/>
      <c r="N23" s="277"/>
      <c r="O23" s="277"/>
      <c r="P23" s="60"/>
      <c r="Q23" s="60"/>
      <c r="R23" s="60"/>
      <c r="S23" s="60"/>
      <c r="T23" s="60"/>
      <c r="U23" s="60"/>
      <c r="V23" s="60"/>
      <c r="W23" s="60"/>
      <c r="X23" s="60"/>
      <c r="Y23" s="60"/>
      <c r="Z23" s="60"/>
    </row>
    <row r="24" spans="2:26" s="59" customFormat="1" ht="16" thickBot="1" x14ac:dyDescent="0.25">
      <c r="B24" s="63"/>
      <c r="C24" s="160" t="s">
        <v>64</v>
      </c>
      <c r="D24" s="164"/>
      <c r="E24" s="165"/>
      <c r="F24" s="348"/>
      <c r="G24" s="63"/>
      <c r="H24" s="67"/>
      <c r="I24" s="160" t="s">
        <v>203</v>
      </c>
      <c r="J24" s="164"/>
      <c r="K24" s="165"/>
      <c r="L24" s="348"/>
      <c r="M24" s="278"/>
      <c r="N24" s="278"/>
      <c r="O24" s="278"/>
      <c r="P24" s="60"/>
      <c r="Q24" s="60"/>
      <c r="R24" s="60"/>
      <c r="S24" s="60"/>
      <c r="T24" s="60"/>
      <c r="U24" s="60"/>
      <c r="V24" s="60"/>
      <c r="W24" s="60"/>
      <c r="X24" s="60"/>
      <c r="Y24" s="60"/>
      <c r="Z24" s="60"/>
    </row>
    <row r="25" spans="2:26" s="59" customFormat="1" ht="16" thickBot="1" x14ac:dyDescent="0.25">
      <c r="B25" s="63"/>
      <c r="C25" s="160" t="s">
        <v>65</v>
      </c>
      <c r="D25" s="166"/>
      <c r="E25" s="165"/>
      <c r="F25" s="348"/>
      <c r="G25" s="63"/>
      <c r="H25" s="67"/>
      <c r="I25" s="160" t="s">
        <v>204</v>
      </c>
      <c r="J25" s="166"/>
      <c r="K25" s="165"/>
      <c r="L25" s="348"/>
      <c r="M25" s="278"/>
      <c r="N25" s="278"/>
      <c r="O25" s="278"/>
      <c r="P25" s="60"/>
      <c r="Q25" s="60"/>
      <c r="R25" s="60"/>
      <c r="S25" s="60"/>
      <c r="T25" s="60"/>
      <c r="U25" s="60"/>
      <c r="V25" s="60"/>
      <c r="W25" s="60"/>
      <c r="X25" s="60"/>
      <c r="Y25" s="60"/>
      <c r="Z25" s="60"/>
    </row>
    <row r="26" spans="2:26" s="59" customFormat="1" ht="16" thickBot="1" x14ac:dyDescent="0.25">
      <c r="B26" s="63"/>
      <c r="C26" s="160" t="s">
        <v>66</v>
      </c>
      <c r="D26" s="166"/>
      <c r="E26" s="165"/>
      <c r="F26" s="348"/>
      <c r="G26" s="63"/>
      <c r="H26" s="67"/>
      <c r="I26" s="160" t="s">
        <v>205</v>
      </c>
      <c r="J26" s="166"/>
      <c r="K26" s="165"/>
      <c r="L26" s="348"/>
      <c r="M26" s="278"/>
      <c r="N26" s="278"/>
      <c r="O26" s="278"/>
      <c r="P26" s="60"/>
      <c r="Q26" s="60"/>
      <c r="R26" s="60"/>
      <c r="S26" s="60"/>
      <c r="T26" s="60"/>
      <c r="U26" s="60"/>
      <c r="V26" s="60"/>
      <c r="W26" s="60"/>
      <c r="X26" s="60"/>
      <c r="Y26" s="60"/>
      <c r="Z26" s="60"/>
    </row>
    <row r="27" spans="2:26" s="59" customFormat="1" ht="16" thickBot="1" x14ac:dyDescent="0.25">
      <c r="B27" s="63"/>
      <c r="C27" s="160" t="s">
        <v>67</v>
      </c>
      <c r="D27" s="166"/>
      <c r="E27" s="165"/>
      <c r="F27" s="348"/>
      <c r="G27" s="63"/>
      <c r="H27" s="67"/>
      <c r="I27" s="160" t="s">
        <v>206</v>
      </c>
      <c r="J27" s="166"/>
      <c r="K27" s="165"/>
      <c r="L27" s="348"/>
      <c r="M27" s="278"/>
      <c r="N27" s="278"/>
      <c r="O27" s="278"/>
      <c r="P27" s="60"/>
      <c r="Q27" s="60"/>
      <c r="R27" s="60"/>
      <c r="S27" s="60"/>
      <c r="T27" s="60"/>
      <c r="U27" s="60"/>
      <c r="V27" s="60"/>
      <c r="W27" s="60"/>
      <c r="X27" s="60"/>
      <c r="Y27" s="60"/>
      <c r="Z27" s="60"/>
    </row>
    <row r="28" spans="2:26" s="59" customFormat="1" ht="16" thickBot="1" x14ac:dyDescent="0.25">
      <c r="B28" s="63"/>
      <c r="C28" s="160" t="s">
        <v>68</v>
      </c>
      <c r="D28" s="166"/>
      <c r="E28" s="165"/>
      <c r="F28" s="348"/>
      <c r="G28" s="63"/>
      <c r="H28" s="67"/>
      <c r="I28" s="160" t="s">
        <v>207</v>
      </c>
      <c r="J28" s="166"/>
      <c r="K28" s="165"/>
      <c r="L28" s="348"/>
      <c r="M28" s="278"/>
      <c r="N28" s="278"/>
      <c r="O28" s="278"/>
      <c r="P28" s="60"/>
      <c r="Q28" s="60"/>
      <c r="R28" s="60"/>
      <c r="S28" s="60"/>
      <c r="T28" s="60"/>
      <c r="U28" s="60"/>
      <c r="V28" s="60"/>
      <c r="W28" s="60"/>
      <c r="X28" s="60"/>
      <c r="Y28" s="60"/>
      <c r="Z28" s="60"/>
    </row>
    <row r="29" spans="2:26" s="59" customFormat="1" ht="16" thickBot="1" x14ac:dyDescent="0.25">
      <c r="B29" s="63"/>
      <c r="C29" s="160" t="s">
        <v>69</v>
      </c>
      <c r="D29" s="166"/>
      <c r="E29" s="165"/>
      <c r="F29" s="348"/>
      <c r="G29" s="63"/>
      <c r="H29" s="67"/>
      <c r="I29" s="160" t="s">
        <v>208</v>
      </c>
      <c r="J29" s="166"/>
      <c r="K29" s="165"/>
      <c r="L29" s="348"/>
      <c r="M29" s="278"/>
      <c r="N29" s="278"/>
      <c r="O29" s="278"/>
      <c r="P29" s="60"/>
      <c r="Q29" s="60"/>
      <c r="R29" s="60"/>
      <c r="S29" s="60"/>
      <c r="T29" s="60"/>
      <c r="U29" s="60"/>
      <c r="V29" s="60"/>
      <c r="W29" s="60"/>
      <c r="X29" s="60"/>
      <c r="Y29" s="60"/>
      <c r="Z29" s="60"/>
    </row>
    <row r="30" spans="2:26" s="59" customFormat="1" ht="16" thickBot="1" x14ac:dyDescent="0.25">
      <c r="B30" s="63"/>
      <c r="C30" s="161" t="s">
        <v>70</v>
      </c>
      <c r="D30" s="166"/>
      <c r="E30" s="165"/>
      <c r="F30" s="348"/>
      <c r="G30" s="63"/>
      <c r="H30" s="67"/>
      <c r="I30" s="160" t="s">
        <v>209</v>
      </c>
      <c r="J30" s="166"/>
      <c r="K30" s="165"/>
      <c r="L30" s="348"/>
      <c r="M30" s="278"/>
      <c r="N30" s="278"/>
      <c r="O30" s="278"/>
      <c r="P30" s="60"/>
      <c r="Q30" s="60"/>
      <c r="R30" s="60"/>
      <c r="S30" s="60"/>
      <c r="T30" s="60"/>
      <c r="U30" s="60"/>
      <c r="V30" s="60"/>
      <c r="W30" s="60"/>
      <c r="X30" s="60"/>
      <c r="Y30" s="60"/>
      <c r="Z30" s="60"/>
    </row>
    <row r="31" spans="2:26" s="59" customFormat="1" ht="16" thickBot="1" x14ac:dyDescent="0.25">
      <c r="B31" s="63"/>
      <c r="C31" s="160" t="s">
        <v>71</v>
      </c>
      <c r="D31" s="166"/>
      <c r="E31" s="165"/>
      <c r="F31" s="348"/>
      <c r="G31" s="63"/>
      <c r="H31" s="67"/>
      <c r="I31" s="160" t="s">
        <v>210</v>
      </c>
      <c r="J31" s="166"/>
      <c r="K31" s="165"/>
      <c r="L31" s="348"/>
      <c r="M31" s="278"/>
      <c r="N31" s="278"/>
      <c r="O31" s="278"/>
      <c r="P31" s="60"/>
      <c r="Q31" s="60"/>
      <c r="R31" s="60"/>
      <c r="S31" s="60"/>
      <c r="T31" s="60"/>
      <c r="U31" s="60"/>
      <c r="V31" s="60"/>
      <c r="W31" s="60"/>
      <c r="X31" s="60"/>
      <c r="Y31" s="60"/>
      <c r="Z31" s="60"/>
    </row>
    <row r="32" spans="2:26" s="59" customFormat="1" ht="16" thickBot="1" x14ac:dyDescent="0.25">
      <c r="B32" s="63"/>
      <c r="C32" s="160" t="s">
        <v>72</v>
      </c>
      <c r="D32" s="167"/>
      <c r="E32" s="168"/>
      <c r="F32" s="349"/>
      <c r="G32" s="63"/>
      <c r="H32" s="68"/>
      <c r="I32" s="160" t="s">
        <v>211</v>
      </c>
      <c r="J32" s="167"/>
      <c r="K32" s="168"/>
      <c r="L32" s="349"/>
      <c r="M32" s="304"/>
      <c r="N32" s="304"/>
      <c r="O32" s="304"/>
      <c r="P32" s="60"/>
      <c r="Q32" s="60"/>
      <c r="R32" s="60"/>
      <c r="S32" s="60"/>
      <c r="T32" s="60"/>
      <c r="U32" s="60"/>
      <c r="V32" s="60"/>
      <c r="W32" s="60"/>
      <c r="X32" s="60"/>
      <c r="Y32" s="60"/>
      <c r="Z32" s="60"/>
    </row>
    <row r="33" spans="2:26" s="59" customFormat="1" ht="16" thickBot="1" x14ac:dyDescent="0.25">
      <c r="B33" s="63"/>
      <c r="C33" s="160" t="s">
        <v>73</v>
      </c>
      <c r="D33" s="166"/>
      <c r="E33" s="165"/>
      <c r="F33" s="348"/>
      <c r="G33" s="63"/>
      <c r="H33" s="67"/>
      <c r="I33" s="160" t="s">
        <v>212</v>
      </c>
      <c r="J33" s="166"/>
      <c r="K33" s="165"/>
      <c r="L33" s="348"/>
      <c r="M33" s="278"/>
      <c r="N33" s="278"/>
      <c r="O33" s="278"/>
      <c r="P33" s="60"/>
      <c r="Q33" s="60"/>
      <c r="R33" s="60"/>
      <c r="S33" s="60"/>
      <c r="T33" s="60"/>
      <c r="U33" s="60"/>
      <c r="V33" s="60"/>
      <c r="W33" s="60"/>
      <c r="X33" s="60"/>
      <c r="Y33" s="60"/>
      <c r="Z33" s="60"/>
    </row>
    <row r="34" spans="2:26" s="59" customFormat="1" ht="16" thickBot="1" x14ac:dyDescent="0.25">
      <c r="B34" s="63"/>
      <c r="C34" s="160" t="s">
        <v>74</v>
      </c>
      <c r="D34" s="166"/>
      <c r="E34" s="165"/>
      <c r="F34" s="348"/>
      <c r="G34" s="63"/>
      <c r="H34" s="67"/>
      <c r="I34" s="160" t="s">
        <v>213</v>
      </c>
      <c r="J34" s="166"/>
      <c r="K34" s="165"/>
      <c r="L34" s="348"/>
      <c r="M34" s="278"/>
      <c r="N34" s="278"/>
      <c r="O34" s="278"/>
      <c r="P34" s="60"/>
      <c r="Q34" s="60"/>
      <c r="R34" s="60"/>
      <c r="S34" s="60"/>
      <c r="T34" s="60"/>
      <c r="U34" s="60"/>
      <c r="V34" s="60"/>
      <c r="W34" s="60"/>
      <c r="X34" s="60"/>
      <c r="Y34" s="60"/>
      <c r="Z34" s="60"/>
    </row>
    <row r="35" spans="2:26" s="59" customFormat="1" ht="16" thickBot="1" x14ac:dyDescent="0.25">
      <c r="B35" s="63"/>
      <c r="C35" s="160" t="s">
        <v>75</v>
      </c>
      <c r="D35" s="166"/>
      <c r="E35" s="165"/>
      <c r="F35" s="348"/>
      <c r="G35" s="63"/>
      <c r="H35" s="69"/>
      <c r="I35" s="160" t="s">
        <v>214</v>
      </c>
      <c r="J35" s="166"/>
      <c r="K35" s="165"/>
      <c r="L35" s="348"/>
      <c r="M35" s="278"/>
      <c r="N35" s="278"/>
      <c r="O35" s="278"/>
      <c r="P35" s="60"/>
      <c r="Q35" s="60"/>
      <c r="R35" s="60"/>
      <c r="S35" s="60"/>
      <c r="T35" s="60"/>
      <c r="U35" s="60"/>
      <c r="V35" s="60"/>
      <c r="W35" s="60"/>
      <c r="X35" s="60"/>
      <c r="Y35" s="60"/>
      <c r="Z35" s="60"/>
    </row>
    <row r="36" spans="2:26" s="59" customFormat="1" ht="16" thickBot="1" x14ac:dyDescent="0.25">
      <c r="B36" s="63"/>
      <c r="C36" s="158" t="s">
        <v>104</v>
      </c>
      <c r="D36" s="162">
        <f>SUM(D24:D35)</f>
        <v>0</v>
      </c>
      <c r="E36" s="163">
        <f>SUM(E24:E35)</f>
        <v>0</v>
      </c>
      <c r="F36" s="70"/>
      <c r="G36" s="221"/>
      <c r="H36" s="70"/>
      <c r="I36" s="160" t="s">
        <v>215</v>
      </c>
      <c r="J36" s="166"/>
      <c r="K36" s="165"/>
      <c r="L36" s="348"/>
      <c r="M36" s="278"/>
      <c r="N36" s="278"/>
      <c r="O36" s="278"/>
      <c r="P36" s="60"/>
      <c r="Q36" s="60"/>
      <c r="R36" s="60"/>
      <c r="S36" s="60"/>
      <c r="T36" s="60"/>
      <c r="U36" s="60"/>
      <c r="V36" s="60"/>
      <c r="W36" s="60"/>
      <c r="X36" s="60"/>
      <c r="Y36" s="60"/>
      <c r="Z36" s="60"/>
    </row>
    <row r="37" spans="2:26" s="59" customFormat="1" ht="16" customHeight="1" thickBot="1" x14ac:dyDescent="0.25">
      <c r="B37" s="63"/>
      <c r="C37" s="448"/>
      <c r="D37" s="448"/>
      <c r="E37" s="448"/>
      <c r="F37" s="35"/>
      <c r="G37" s="35"/>
      <c r="H37" s="35"/>
      <c r="I37" s="158" t="s">
        <v>104</v>
      </c>
      <c r="J37" s="162">
        <f>SUM(J24:J36)</f>
        <v>0</v>
      </c>
      <c r="K37" s="163">
        <f>SUM(K24:K36)</f>
        <v>0</v>
      </c>
      <c r="L37" s="35"/>
      <c r="M37" s="213"/>
      <c r="N37" s="213"/>
      <c r="O37" s="213"/>
      <c r="P37" s="60"/>
      <c r="Q37" s="60"/>
      <c r="R37" s="60"/>
      <c r="S37" s="60"/>
      <c r="T37" s="60"/>
      <c r="U37" s="60"/>
      <c r="V37" s="60"/>
      <c r="W37" s="60"/>
      <c r="X37" s="60"/>
      <c r="Y37" s="60"/>
      <c r="Z37" s="60"/>
    </row>
    <row r="38" spans="2:26" s="59" customFormat="1" ht="31" customHeight="1" x14ac:dyDescent="0.2">
      <c r="B38" s="63"/>
      <c r="C38" s="63"/>
      <c r="D38" s="63"/>
      <c r="E38" s="63"/>
      <c r="F38" s="63"/>
      <c r="G38" s="63"/>
      <c r="H38" s="63"/>
      <c r="I38" s="63"/>
      <c r="J38" s="63"/>
      <c r="K38" s="63"/>
      <c r="L38" s="63"/>
      <c r="M38" s="63"/>
      <c r="N38" s="63"/>
      <c r="O38" s="63"/>
      <c r="T38" s="60"/>
      <c r="U38" s="60"/>
      <c r="V38" s="60"/>
      <c r="W38" s="60"/>
      <c r="X38" s="60"/>
      <c r="Y38" s="60"/>
      <c r="Z38" s="60"/>
    </row>
    <row r="39" spans="2:26" s="64" customFormat="1" ht="22" customHeight="1" x14ac:dyDescent="0.2">
      <c r="B39" s="73"/>
      <c r="C39" s="433" t="s">
        <v>272</v>
      </c>
      <c r="D39" s="433"/>
      <c r="E39" s="433"/>
      <c r="F39" s="433"/>
      <c r="G39" s="433"/>
      <c r="H39" s="433"/>
      <c r="I39" s="433"/>
      <c r="J39" s="433"/>
      <c r="K39" s="433"/>
      <c r="L39" s="433"/>
      <c r="M39" s="233"/>
      <c r="N39" s="233"/>
      <c r="O39" s="376"/>
    </row>
    <row r="40" spans="2:26" s="64" customFormat="1" ht="113" customHeight="1" x14ac:dyDescent="0.2">
      <c r="B40" s="73"/>
      <c r="C40" s="446" t="s">
        <v>283</v>
      </c>
      <c r="D40" s="447"/>
      <c r="E40" s="447"/>
      <c r="F40" s="447"/>
      <c r="G40" s="447"/>
      <c r="H40" s="447"/>
      <c r="I40" s="447"/>
      <c r="J40" s="447"/>
      <c r="K40" s="447"/>
      <c r="L40" s="447"/>
      <c r="M40" s="251"/>
      <c r="N40" s="251"/>
      <c r="O40" s="251"/>
    </row>
    <row r="41" spans="2:26" s="59" customFormat="1" ht="24" customHeight="1" x14ac:dyDescent="0.2">
      <c r="B41" s="63"/>
      <c r="C41" s="63"/>
      <c r="D41" s="63"/>
      <c r="E41" s="63"/>
      <c r="F41" s="63"/>
      <c r="G41" s="63"/>
      <c r="H41" s="63"/>
      <c r="I41" s="63"/>
      <c r="J41" s="398"/>
      <c r="K41" s="440" t="s">
        <v>225</v>
      </c>
      <c r="L41" s="440"/>
      <c r="M41" s="63"/>
      <c r="N41" s="63"/>
      <c r="O41" s="63"/>
      <c r="T41" s="60"/>
      <c r="U41" s="60"/>
      <c r="V41" s="60"/>
      <c r="W41" s="60"/>
      <c r="X41" s="60"/>
      <c r="Y41" s="60"/>
      <c r="Z41" s="60"/>
    </row>
    <row r="42" spans="2:26" s="59" customFormat="1" ht="26" customHeight="1" x14ac:dyDescent="0.2">
      <c r="B42" s="63"/>
      <c r="C42" s="35"/>
      <c r="D42" s="440" t="s">
        <v>225</v>
      </c>
      <c r="E42" s="440"/>
      <c r="F42" s="53"/>
      <c r="G42" s="63"/>
      <c r="H42" s="63"/>
      <c r="I42" s="63"/>
      <c r="J42" s="441">
        <v>1</v>
      </c>
      <c r="K42" s="241" t="s">
        <v>224</v>
      </c>
      <c r="L42" s="241" t="s">
        <v>223</v>
      </c>
      <c r="M42" s="63"/>
      <c r="N42" s="63"/>
      <c r="O42" s="63"/>
      <c r="T42" s="60"/>
      <c r="U42" s="60"/>
      <c r="V42" s="60"/>
      <c r="W42" s="60"/>
      <c r="X42" s="60"/>
      <c r="Y42" s="60"/>
      <c r="Z42" s="60"/>
    </row>
    <row r="43" spans="2:26" s="59" customFormat="1" ht="18" customHeight="1" x14ac:dyDescent="0.2">
      <c r="B43" s="63"/>
      <c r="C43" s="441">
        <v>1</v>
      </c>
      <c r="D43" s="241" t="s">
        <v>224</v>
      </c>
      <c r="E43" s="241" t="s">
        <v>223</v>
      </c>
      <c r="F43"/>
      <c r="G43" s="63"/>
      <c r="H43" s="63"/>
      <c r="I43" s="63"/>
      <c r="J43" s="442"/>
      <c r="K43" s="242"/>
      <c r="L43" s="243">
        <f>K43*0.764555</f>
        <v>0</v>
      </c>
      <c r="M43" s="63"/>
      <c r="N43" s="63"/>
      <c r="O43" s="63"/>
      <c r="T43" s="60"/>
      <c r="U43" s="60"/>
      <c r="V43" s="60"/>
      <c r="W43" s="60"/>
      <c r="X43" s="60"/>
      <c r="Y43" s="60"/>
      <c r="Z43" s="60"/>
    </row>
    <row r="44" spans="2:26" s="59" customFormat="1" ht="18" customHeight="1" x14ac:dyDescent="0.2">
      <c r="B44" s="63"/>
      <c r="C44" s="442"/>
      <c r="D44" s="242"/>
      <c r="E44" s="243">
        <f>D44*0.764555</f>
        <v>0</v>
      </c>
      <c r="F44"/>
      <c r="G44" s="63"/>
      <c r="H44" s="63"/>
      <c r="I44" s="63"/>
      <c r="J44" s="205"/>
      <c r="K44" s="398"/>
      <c r="L44" s="398"/>
      <c r="M44" s="63"/>
      <c r="N44" s="63"/>
      <c r="O44" s="63"/>
      <c r="T44" s="60"/>
      <c r="U44" s="60"/>
      <c r="V44" s="60"/>
      <c r="W44" s="60"/>
      <c r="X44" s="60"/>
      <c r="Y44" s="60"/>
      <c r="Z44" s="60"/>
    </row>
    <row r="45" spans="2:26" s="59" customFormat="1" ht="31" customHeight="1" x14ac:dyDescent="0.2">
      <c r="B45" s="63"/>
      <c r="C45" s="205"/>
      <c r="D45" s="35"/>
      <c r="E45" s="35"/>
      <c r="F45" s="51"/>
      <c r="G45" s="63"/>
      <c r="H45" s="63"/>
      <c r="I45" s="63"/>
      <c r="J45" s="206">
        <v>2</v>
      </c>
      <c r="K45" s="239" t="s">
        <v>244</v>
      </c>
      <c r="L45" s="240"/>
      <c r="M45" s="63"/>
      <c r="N45" s="63"/>
      <c r="O45" s="63"/>
      <c r="T45" s="60"/>
      <c r="U45" s="60"/>
      <c r="V45" s="60"/>
      <c r="W45" s="60"/>
      <c r="X45" s="60"/>
      <c r="Y45" s="60"/>
      <c r="Z45" s="60"/>
    </row>
    <row r="46" spans="2:26" s="59" customFormat="1" ht="25" customHeight="1" x14ac:dyDescent="0.2">
      <c r="B46" s="63"/>
      <c r="C46" s="206">
        <v>2</v>
      </c>
      <c r="D46" s="239" t="s">
        <v>244</v>
      </c>
      <c r="E46" s="240"/>
      <c r="F46"/>
      <c r="G46" s="63"/>
      <c r="H46" s="63"/>
      <c r="I46" s="63"/>
      <c r="J46" s="63"/>
      <c r="K46" s="63"/>
      <c r="L46" s="63"/>
      <c r="M46" s="63"/>
      <c r="N46" s="63"/>
      <c r="O46" s="63"/>
      <c r="T46" s="60"/>
      <c r="U46" s="60"/>
      <c r="V46" s="60"/>
      <c r="W46" s="60"/>
      <c r="X46" s="60"/>
      <c r="Y46" s="60"/>
      <c r="Z46" s="60"/>
    </row>
    <row r="47" spans="2:26" s="59" customFormat="1" ht="31" customHeight="1" x14ac:dyDescent="0.2">
      <c r="B47" s="63"/>
      <c r="C47" s="205"/>
      <c r="D47" s="444"/>
      <c r="E47" s="444"/>
      <c r="F47" s="444"/>
      <c r="G47" s="63"/>
      <c r="H47" s="63"/>
      <c r="I47" s="63"/>
      <c r="J47" s="63"/>
      <c r="K47" s="63"/>
      <c r="L47" s="63"/>
      <c r="M47" s="63"/>
      <c r="N47" s="63"/>
      <c r="O47" s="63"/>
      <c r="T47" s="60"/>
      <c r="U47" s="60"/>
      <c r="V47" s="60"/>
      <c r="W47" s="60"/>
      <c r="X47" s="60"/>
      <c r="Y47" s="60"/>
      <c r="Z47" s="60"/>
    </row>
    <row r="48" spans="2:26" ht="20" customHeight="1" x14ac:dyDescent="0.15">
      <c r="B48" s="18"/>
      <c r="C48" s="443" t="s">
        <v>334</v>
      </c>
      <c r="D48" s="443"/>
      <c r="E48" s="443"/>
      <c r="F48" s="443"/>
      <c r="G48" s="443"/>
      <c r="H48" s="361"/>
      <c r="I48" s="18"/>
      <c r="J48" s="443" t="s">
        <v>217</v>
      </c>
      <c r="K48" s="443"/>
      <c r="L48" s="443"/>
      <c r="M48" s="443"/>
      <c r="N48" s="443"/>
      <c r="O48" s="361"/>
    </row>
    <row r="49" spans="2:15" ht="21" thickBot="1" x14ac:dyDescent="0.25">
      <c r="B49" s="18"/>
      <c r="C49" s="27"/>
      <c r="D49" s="27"/>
      <c r="E49" s="50"/>
      <c r="F49" s="71"/>
      <c r="G49" s="213"/>
      <c r="H49" s="195"/>
      <c r="I49" s="18"/>
      <c r="J49" s="213"/>
      <c r="K49" s="213"/>
      <c r="L49" s="213"/>
      <c r="M49" s="213"/>
      <c r="N49" s="213"/>
      <c r="O49" s="63"/>
    </row>
    <row r="50" spans="2:15" ht="52" customHeight="1" thickBot="1" x14ac:dyDescent="0.2">
      <c r="B50" s="18"/>
      <c r="C50" s="170" t="s">
        <v>25</v>
      </c>
      <c r="D50" s="159" t="s">
        <v>106</v>
      </c>
      <c r="E50" s="159" t="s">
        <v>107</v>
      </c>
      <c r="F50" s="193" t="s">
        <v>335</v>
      </c>
      <c r="G50" s="196" t="s">
        <v>218</v>
      </c>
      <c r="H50"/>
      <c r="I50" s="18"/>
      <c r="J50" s="158" t="s">
        <v>250</v>
      </c>
      <c r="K50" s="159" t="s">
        <v>106</v>
      </c>
      <c r="L50" s="159" t="s">
        <v>107</v>
      </c>
      <c r="M50" s="193" t="s">
        <v>219</v>
      </c>
      <c r="N50" s="196" t="s">
        <v>218</v>
      </c>
      <c r="O50" s="18"/>
    </row>
    <row r="51" spans="2:15" ht="15" thickBot="1" x14ac:dyDescent="0.2">
      <c r="B51" s="18"/>
      <c r="C51" s="160" t="s">
        <v>64</v>
      </c>
      <c r="D51" s="166"/>
      <c r="E51" s="172">
        <f>(E$44*D51*E$46)/1000</f>
        <v>0</v>
      </c>
      <c r="F51" s="173"/>
      <c r="G51" s="348"/>
      <c r="H51"/>
      <c r="I51" s="18"/>
      <c r="J51" s="160" t="s">
        <v>203</v>
      </c>
      <c r="K51" s="164"/>
      <c r="L51" s="172">
        <f>(L$43*L$45*K51)/1000</f>
        <v>0</v>
      </c>
      <c r="M51" s="173"/>
      <c r="N51" s="348"/>
      <c r="O51" s="18"/>
    </row>
    <row r="52" spans="2:15" ht="15" thickBot="1" x14ac:dyDescent="0.2">
      <c r="B52" s="18"/>
      <c r="C52" s="160" t="s">
        <v>65</v>
      </c>
      <c r="D52" s="166"/>
      <c r="E52" s="172">
        <f>(E$44*D52*E$46)/1000</f>
        <v>0</v>
      </c>
      <c r="F52" s="173"/>
      <c r="G52" s="348"/>
      <c r="H52"/>
      <c r="I52" s="18"/>
      <c r="J52" s="160" t="s">
        <v>204</v>
      </c>
      <c r="K52" s="166"/>
      <c r="L52" s="172">
        <f t="shared" ref="L52:L63" si="0">(L$43*L$45*K52)/1000</f>
        <v>0</v>
      </c>
      <c r="M52" s="173"/>
      <c r="N52" s="348"/>
      <c r="O52" s="18"/>
    </row>
    <row r="53" spans="2:15" ht="15" thickBot="1" x14ac:dyDescent="0.2">
      <c r="B53" s="18"/>
      <c r="C53" s="160" t="s">
        <v>66</v>
      </c>
      <c r="D53" s="166"/>
      <c r="E53" s="172">
        <f t="shared" ref="E53:E62" si="1">(E$44*D53*E$46)/1000</f>
        <v>0</v>
      </c>
      <c r="F53" s="173"/>
      <c r="G53" s="348"/>
      <c r="H53"/>
      <c r="I53" s="18"/>
      <c r="J53" s="160" t="s">
        <v>205</v>
      </c>
      <c r="K53" s="166"/>
      <c r="L53" s="172">
        <f t="shared" si="0"/>
        <v>0</v>
      </c>
      <c r="M53" s="173"/>
      <c r="N53" s="348"/>
      <c r="O53" s="18"/>
    </row>
    <row r="54" spans="2:15" ht="15" thickBot="1" x14ac:dyDescent="0.2">
      <c r="B54" s="18"/>
      <c r="C54" s="160" t="s">
        <v>67</v>
      </c>
      <c r="D54" s="166"/>
      <c r="E54" s="172">
        <f>(E$44*D54*E$46)/1000</f>
        <v>0</v>
      </c>
      <c r="F54" s="173"/>
      <c r="G54" s="348"/>
      <c r="H54"/>
      <c r="I54" s="18"/>
      <c r="J54" s="160" t="s">
        <v>206</v>
      </c>
      <c r="K54" s="166"/>
      <c r="L54" s="172">
        <f t="shared" si="0"/>
        <v>0</v>
      </c>
      <c r="M54" s="173"/>
      <c r="N54" s="348"/>
      <c r="O54" s="18"/>
    </row>
    <row r="55" spans="2:15" ht="15" thickBot="1" x14ac:dyDescent="0.2">
      <c r="B55" s="18"/>
      <c r="C55" s="160" t="s">
        <v>68</v>
      </c>
      <c r="D55" s="166"/>
      <c r="E55" s="172">
        <f t="shared" si="1"/>
        <v>0</v>
      </c>
      <c r="F55" s="173"/>
      <c r="G55" s="348"/>
      <c r="H55"/>
      <c r="I55" s="18"/>
      <c r="J55" s="160" t="s">
        <v>207</v>
      </c>
      <c r="K55" s="166"/>
      <c r="L55" s="172">
        <f t="shared" si="0"/>
        <v>0</v>
      </c>
      <c r="M55" s="173"/>
      <c r="N55" s="348"/>
      <c r="O55" s="18"/>
    </row>
    <row r="56" spans="2:15" ht="15" thickBot="1" x14ac:dyDescent="0.2">
      <c r="B56" s="18"/>
      <c r="C56" s="160" t="s">
        <v>69</v>
      </c>
      <c r="D56" s="166"/>
      <c r="E56" s="172">
        <f t="shared" si="1"/>
        <v>0</v>
      </c>
      <c r="F56" s="173"/>
      <c r="G56" s="348"/>
      <c r="H56"/>
      <c r="I56" s="18"/>
      <c r="J56" s="160" t="s">
        <v>208</v>
      </c>
      <c r="K56" s="166"/>
      <c r="L56" s="172">
        <f t="shared" si="0"/>
        <v>0</v>
      </c>
      <c r="M56" s="173"/>
      <c r="N56" s="348"/>
      <c r="O56" s="18"/>
    </row>
    <row r="57" spans="2:15" ht="15" thickBot="1" x14ac:dyDescent="0.2">
      <c r="B57" s="18"/>
      <c r="C57" s="161" t="s">
        <v>70</v>
      </c>
      <c r="D57" s="166"/>
      <c r="E57" s="172">
        <f t="shared" si="1"/>
        <v>0</v>
      </c>
      <c r="F57" s="173"/>
      <c r="G57" s="348"/>
      <c r="H57"/>
      <c r="I57" s="18" t="s">
        <v>333</v>
      </c>
      <c r="J57" s="160" t="s">
        <v>209</v>
      </c>
      <c r="K57" s="166"/>
      <c r="L57" s="172">
        <f t="shared" si="0"/>
        <v>0</v>
      </c>
      <c r="M57" s="173"/>
      <c r="N57" s="348"/>
      <c r="O57" s="18"/>
    </row>
    <row r="58" spans="2:15" ht="15" thickBot="1" x14ac:dyDescent="0.2">
      <c r="B58" s="18"/>
      <c r="C58" s="160" t="s">
        <v>71</v>
      </c>
      <c r="D58" s="166"/>
      <c r="E58" s="172">
        <f t="shared" si="1"/>
        <v>0</v>
      </c>
      <c r="F58" s="173"/>
      <c r="G58" s="348"/>
      <c r="H58"/>
      <c r="I58" s="18" t="s">
        <v>333</v>
      </c>
      <c r="J58" s="160" t="s">
        <v>210</v>
      </c>
      <c r="K58" s="166"/>
      <c r="L58" s="172">
        <f t="shared" si="0"/>
        <v>0</v>
      </c>
      <c r="M58" s="173"/>
      <c r="N58" s="348"/>
      <c r="O58" s="18"/>
    </row>
    <row r="59" spans="2:15" ht="15" thickBot="1" x14ac:dyDescent="0.2">
      <c r="B59" s="18"/>
      <c r="C59" s="160" t="s">
        <v>72</v>
      </c>
      <c r="D59" s="166"/>
      <c r="E59" s="172">
        <f t="shared" si="1"/>
        <v>0</v>
      </c>
      <c r="F59" s="173"/>
      <c r="G59" s="348"/>
      <c r="H59"/>
      <c r="I59" s="18"/>
      <c r="J59" s="160" t="s">
        <v>211</v>
      </c>
      <c r="K59" s="167"/>
      <c r="L59" s="172">
        <f t="shared" si="0"/>
        <v>0</v>
      </c>
      <c r="M59" s="174"/>
      <c r="N59" s="349"/>
      <c r="O59" s="18"/>
    </row>
    <row r="60" spans="2:15" ht="15" thickBot="1" x14ac:dyDescent="0.2">
      <c r="B60" s="18"/>
      <c r="C60" s="160" t="s">
        <v>73</v>
      </c>
      <c r="D60" s="166"/>
      <c r="E60" s="172">
        <f t="shared" si="1"/>
        <v>0</v>
      </c>
      <c r="F60" s="173"/>
      <c r="G60" s="348"/>
      <c r="H60"/>
      <c r="I60" s="18"/>
      <c r="J60" s="160" t="s">
        <v>212</v>
      </c>
      <c r="K60" s="166"/>
      <c r="L60" s="172">
        <f t="shared" si="0"/>
        <v>0</v>
      </c>
      <c r="M60" s="173"/>
      <c r="N60" s="348"/>
      <c r="O60" s="18"/>
    </row>
    <row r="61" spans="2:15" ht="16" thickBot="1" x14ac:dyDescent="0.2">
      <c r="B61" s="18"/>
      <c r="C61" s="160" t="s">
        <v>74</v>
      </c>
      <c r="D61" s="166"/>
      <c r="E61" s="172">
        <f t="shared" si="1"/>
        <v>0</v>
      </c>
      <c r="F61" s="173"/>
      <c r="G61" s="348" t="s">
        <v>333</v>
      </c>
      <c r="H61"/>
      <c r="I61" s="18"/>
      <c r="J61" s="160" t="s">
        <v>213</v>
      </c>
      <c r="K61" s="166"/>
      <c r="L61" s="172">
        <f t="shared" si="0"/>
        <v>0</v>
      </c>
      <c r="M61" s="173"/>
      <c r="N61" s="348"/>
      <c r="O61" s="18"/>
    </row>
    <row r="62" spans="2:15" ht="15" thickBot="1" x14ac:dyDescent="0.2">
      <c r="B62" s="18"/>
      <c r="C62" s="160" t="s">
        <v>75</v>
      </c>
      <c r="D62" s="166"/>
      <c r="E62" s="172">
        <f t="shared" si="1"/>
        <v>0</v>
      </c>
      <c r="F62" s="173"/>
      <c r="G62" s="350"/>
      <c r="H62"/>
      <c r="I62" s="18"/>
      <c r="J62" s="160" t="s">
        <v>214</v>
      </c>
      <c r="K62" s="166"/>
      <c r="L62" s="172">
        <f t="shared" si="0"/>
        <v>0</v>
      </c>
      <c r="M62" s="173"/>
      <c r="N62" s="350"/>
      <c r="O62" s="18"/>
    </row>
    <row r="63" spans="2:15" ht="15" thickBot="1" x14ac:dyDescent="0.2">
      <c r="B63" s="18"/>
      <c r="C63" s="158" t="s">
        <v>104</v>
      </c>
      <c r="D63" s="162">
        <f>SUM(D51:D62)</f>
        <v>0</v>
      </c>
      <c r="E63" s="162">
        <f>SUM(E51:E62)</f>
        <v>0</v>
      </c>
      <c r="F63" s="310">
        <f>SUM(F51:F62)</f>
        <v>0</v>
      </c>
      <c r="G63" s="274"/>
      <c r="H63" s="221"/>
      <c r="I63" s="18"/>
      <c r="J63" s="160" t="s">
        <v>215</v>
      </c>
      <c r="K63" s="166"/>
      <c r="L63" s="172">
        <f t="shared" si="0"/>
        <v>0</v>
      </c>
      <c r="M63" s="166"/>
      <c r="N63" s="350"/>
      <c r="O63" s="18"/>
    </row>
    <row r="64" spans="2:15" ht="15" thickBot="1" x14ac:dyDescent="0.2">
      <c r="B64" s="18"/>
      <c r="C64" s="18"/>
      <c r="D64" s="18"/>
      <c r="E64" s="18"/>
      <c r="F64" s="18"/>
      <c r="G64" s="274"/>
      <c r="H64" s="18"/>
      <c r="I64" s="18"/>
      <c r="J64" s="158" t="s">
        <v>104</v>
      </c>
      <c r="K64" s="162">
        <f>SUM(K51:K63)</f>
        <v>0</v>
      </c>
      <c r="L64" s="162">
        <f>SUM(L51:L63)</f>
        <v>0</v>
      </c>
      <c r="M64" s="310">
        <f>SUM(M51:M63)</f>
        <v>0</v>
      </c>
      <c r="N64" s="274" t="e">
        <f>SUM(#REF!)</f>
        <v>#REF!</v>
      </c>
      <c r="O64" s="311"/>
    </row>
    <row r="65" spans="2:15" ht="15" x14ac:dyDescent="0.2">
      <c r="B65" s="18"/>
      <c r="C65" s="18"/>
      <c r="D65" s="18"/>
      <c r="E65" s="18"/>
      <c r="F65" s="18"/>
      <c r="G65" s="274"/>
      <c r="H65" s="18"/>
      <c r="I65" s="18"/>
      <c r="J65" s="217"/>
      <c r="K65" s="217"/>
      <c r="L65" s="217"/>
      <c r="M65" s="217"/>
      <c r="N65" s="217"/>
      <c r="O65" s="63"/>
    </row>
  </sheetData>
  <sheetProtection algorithmName="SHA-512" hashValue="7Zj8NwT3w3wY2lk1hvb+Xgz+iQTKH+tgpve31HxKR+k8Fx8tM0iXUll6QzJdWii1EEnlj4SpGTpb3qC8pCey2g==" saltValue="8MpgurSb6Dxo1xFlRYPRtw==" spinCount="100000" sheet="1" formatCells="0" formatColumns="0" formatRows="0" insertColumns="0" insertRows="0" insertHyperlinks="0" deleteColumns="0" deleteRows="0" sort="0" autoFilter="0" pivotTables="0"/>
  <mergeCells count="22">
    <mergeCell ref="C20:L20"/>
    <mergeCell ref="C39:L39"/>
    <mergeCell ref="D42:E42"/>
    <mergeCell ref="C43:C44"/>
    <mergeCell ref="C48:G48"/>
    <mergeCell ref="J48:N48"/>
    <mergeCell ref="D47:F47"/>
    <mergeCell ref="I22:L22"/>
    <mergeCell ref="C22:F22"/>
    <mergeCell ref="C40:L40"/>
    <mergeCell ref="C37:E37"/>
    <mergeCell ref="K41:L41"/>
    <mergeCell ref="J42:J43"/>
    <mergeCell ref="C19:L19"/>
    <mergeCell ref="C10:J10"/>
    <mergeCell ref="C11:J11"/>
    <mergeCell ref="C17:E17"/>
    <mergeCell ref="C15:E15"/>
    <mergeCell ref="C16:E16"/>
    <mergeCell ref="F15:L15"/>
    <mergeCell ref="F16:L16"/>
    <mergeCell ref="F17:L17"/>
  </mergeCells>
  <pageMargins left="0.75" right="0.75" top="1" bottom="1" header="0.5" footer="0.5"/>
  <pageSetup scale="38" orientation="landscape" horizontalDpi="4294967292" verticalDpi="4294967292"/>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Liste!$B$28:$B$29</xm:f>
          </x14:formula1>
          <xm:sqref>E46 L45</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le7"/>
  <dimension ref="B1:U100"/>
  <sheetViews>
    <sheetView showGridLines="0" topLeftCell="A9" workbookViewId="0">
      <selection activeCell="D47" sqref="D47"/>
    </sheetView>
  </sheetViews>
  <sheetFormatPr baseColWidth="10" defaultColWidth="10.83203125" defaultRowHeight="15" x14ac:dyDescent="0.2"/>
  <cols>
    <col min="1" max="2" width="1.83203125" style="59" customWidth="1"/>
    <col min="3" max="3" width="23" style="59" customWidth="1"/>
    <col min="4" max="4" width="24" style="59" customWidth="1"/>
    <col min="5" max="5" width="20.6640625" style="59" customWidth="1"/>
    <col min="6" max="6" width="21.6640625" style="59" customWidth="1"/>
    <col min="7" max="7" width="21.1640625" style="59" customWidth="1"/>
    <col min="8" max="8" width="22.33203125" style="59" customWidth="1"/>
    <col min="9" max="9" width="5.33203125" style="59" customWidth="1"/>
    <col min="10" max="11" width="5.5" style="59" customWidth="1"/>
    <col min="12" max="12" width="1.83203125" style="59" customWidth="1"/>
    <col min="13" max="13" width="10.83203125" style="59" hidden="1" customWidth="1"/>
    <col min="14" max="14" width="15.5" style="59" customWidth="1"/>
    <col min="15" max="15" width="18.6640625" style="59" customWidth="1"/>
    <col min="16" max="16" width="22.6640625" style="59" customWidth="1"/>
    <col min="17" max="17" width="31.5" style="59" customWidth="1"/>
    <col min="18" max="18" width="21.83203125" style="59" customWidth="1"/>
    <col min="19" max="19" width="19.5" style="59" customWidth="1"/>
    <col min="20" max="20" width="4.5" style="59" customWidth="1"/>
    <col min="21" max="16384" width="10.83203125" style="59"/>
  </cols>
  <sheetData>
    <row r="1" spans="2:21" s="61" customFormat="1" ht="13" x14ac:dyDescent="0.15"/>
    <row r="2" spans="2:21" s="61" customFormat="1" ht="13" x14ac:dyDescent="0.15">
      <c r="B2" s="18"/>
      <c r="C2"/>
      <c r="D2"/>
      <c r="E2"/>
      <c r="F2"/>
      <c r="G2"/>
      <c r="H2"/>
      <c r="I2" s="23"/>
      <c r="J2" s="23"/>
      <c r="K2"/>
      <c r="L2" s="18"/>
      <c r="N2"/>
      <c r="O2" s="23"/>
      <c r="P2" s="23"/>
      <c r="Q2" s="23"/>
      <c r="R2" s="23"/>
      <c r="S2" s="23"/>
      <c r="T2" s="18"/>
    </row>
    <row r="3" spans="2:21" s="61" customFormat="1" ht="3" customHeight="1" x14ac:dyDescent="0.15">
      <c r="B3" s="18"/>
      <c r="C3" s="55"/>
      <c r="D3" s="55"/>
      <c r="E3" s="55"/>
      <c r="F3" s="55"/>
      <c r="G3" s="55"/>
      <c r="H3" s="55"/>
      <c r="I3" s="55"/>
      <c r="J3" s="55"/>
      <c r="K3" s="55"/>
      <c r="L3" s="302"/>
      <c r="M3" s="79"/>
      <c r="N3" s="302"/>
      <c r="O3" s="302"/>
      <c r="P3" s="302"/>
      <c r="Q3" s="302"/>
      <c r="R3" s="302"/>
      <c r="S3" s="302"/>
      <c r="T3" s="53"/>
      <c r="U3" s="79"/>
    </row>
    <row r="4" spans="2:21" s="61" customFormat="1" ht="122" customHeight="1" x14ac:dyDescent="0.15">
      <c r="B4" s="18"/>
      <c r="C4" s="372"/>
      <c r="D4" s="374" t="s">
        <v>152</v>
      </c>
      <c r="E4" s="372"/>
      <c r="F4" s="372"/>
      <c r="G4" s="372"/>
      <c r="H4" s="372"/>
      <c r="I4" s="372"/>
      <c r="J4" s="372"/>
      <c r="K4" s="372"/>
      <c r="L4" s="53"/>
      <c r="M4" s="79"/>
      <c r="N4" s="53"/>
      <c r="O4" s="53"/>
      <c r="P4" s="53"/>
      <c r="Q4" s="53"/>
      <c r="R4" s="53"/>
      <c r="S4" s="53"/>
      <c r="T4" s="53"/>
      <c r="U4" s="79"/>
    </row>
    <row r="5" spans="2:21" s="61" customFormat="1" ht="2" customHeight="1" x14ac:dyDescent="0.15">
      <c r="B5" s="18"/>
      <c r="C5" s="55"/>
      <c r="D5" s="55"/>
      <c r="E5" s="55"/>
      <c r="F5" s="55"/>
      <c r="G5" s="55"/>
      <c r="H5" s="55"/>
      <c r="I5" s="55"/>
      <c r="J5" s="55"/>
      <c r="K5" s="55"/>
      <c r="L5" s="55"/>
      <c r="M5" s="79"/>
      <c r="N5" s="55"/>
      <c r="O5" s="55"/>
      <c r="P5" s="55"/>
      <c r="Q5" s="55"/>
      <c r="R5" s="55"/>
      <c r="S5" s="55"/>
      <c r="T5" s="53"/>
      <c r="U5" s="79"/>
    </row>
    <row r="6" spans="2:21" s="61" customFormat="1" ht="13" x14ac:dyDescent="0.15">
      <c r="B6" s="18"/>
      <c r="C6" s="18"/>
      <c r="D6" s="18"/>
      <c r="E6" s="18"/>
      <c r="F6" s="18"/>
      <c r="G6" s="18"/>
      <c r="H6" s="18"/>
      <c r="I6" s="18"/>
      <c r="J6" s="18"/>
      <c r="K6" s="18"/>
      <c r="L6" s="18"/>
      <c r="N6" s="18"/>
      <c r="O6" s="18"/>
      <c r="P6" s="18"/>
      <c r="Q6" s="18"/>
      <c r="R6" s="18"/>
      <c r="S6" s="18"/>
      <c r="T6" s="18"/>
    </row>
    <row r="7" spans="2:21" s="61" customFormat="1" ht="41" customHeight="1" x14ac:dyDescent="0.15">
      <c r="B7" s="18"/>
      <c r="C7" s="57" t="s">
        <v>92</v>
      </c>
      <c r="D7" s="56"/>
      <c r="E7" s="56"/>
      <c r="F7" s="56"/>
      <c r="G7" s="56"/>
      <c r="H7" s="56"/>
      <c r="I7" s="56"/>
      <c r="J7" s="56"/>
      <c r="K7" s="56"/>
      <c r="L7" s="18"/>
      <c r="N7" s="18"/>
      <c r="O7" s="18"/>
      <c r="P7" s="18"/>
      <c r="Q7" s="18"/>
      <c r="R7" s="18"/>
      <c r="S7" s="18"/>
      <c r="T7" s="18"/>
    </row>
    <row r="8" spans="2:21" s="61" customFormat="1" ht="13" x14ac:dyDescent="0.15">
      <c r="B8" s="18"/>
      <c r="C8" s="18"/>
      <c r="D8" s="18"/>
      <c r="E8" s="18"/>
      <c r="F8" s="18"/>
      <c r="G8" s="18"/>
      <c r="H8" s="18"/>
      <c r="I8" s="18"/>
      <c r="J8" s="18"/>
      <c r="K8" s="18"/>
      <c r="L8" s="18"/>
      <c r="N8" s="18"/>
      <c r="O8" s="18"/>
      <c r="P8" s="18"/>
      <c r="Q8" s="18"/>
      <c r="R8" s="18"/>
      <c r="S8" s="18"/>
      <c r="T8" s="18"/>
    </row>
    <row r="9" spans="2:21" s="61" customFormat="1" ht="113" customHeight="1" x14ac:dyDescent="0.15">
      <c r="B9" s="18"/>
      <c r="C9" s="434" t="s">
        <v>284</v>
      </c>
      <c r="D9" s="430"/>
      <c r="E9" s="430"/>
      <c r="F9" s="430"/>
      <c r="G9" s="430"/>
      <c r="H9" s="430"/>
      <c r="I9" s="18"/>
      <c r="J9" s="18"/>
      <c r="K9" s="18"/>
      <c r="L9" s="18"/>
      <c r="N9" s="18"/>
      <c r="O9" s="18"/>
      <c r="P9" s="18"/>
      <c r="Q9" s="18"/>
      <c r="R9" s="18"/>
      <c r="S9" s="18"/>
      <c r="T9" s="18"/>
    </row>
    <row r="10" spans="2:21" s="78" customFormat="1" ht="55" customHeight="1" x14ac:dyDescent="0.15">
      <c r="B10" s="52"/>
      <c r="C10" s="431" t="s">
        <v>109</v>
      </c>
      <c r="D10" s="431"/>
      <c r="E10" s="431"/>
      <c r="F10" s="431"/>
      <c r="G10" s="431"/>
      <c r="H10" s="431"/>
      <c r="I10" s="52"/>
      <c r="J10" s="51"/>
      <c r="K10" s="51"/>
      <c r="L10" s="51"/>
      <c r="M10" s="77"/>
      <c r="N10" s="51"/>
      <c r="O10" s="51"/>
      <c r="P10" s="51"/>
      <c r="Q10" s="51"/>
      <c r="R10" s="51"/>
      <c r="S10" s="51"/>
      <c r="T10" s="51"/>
      <c r="U10" s="77"/>
    </row>
    <row r="11" spans="2:21" s="61" customFormat="1" ht="13" x14ac:dyDescent="0.15">
      <c r="B11" s="18"/>
      <c r="C11" s="18"/>
      <c r="D11" s="18"/>
      <c r="E11" s="18"/>
      <c r="F11" s="18"/>
      <c r="G11" s="18"/>
      <c r="H11" s="18"/>
      <c r="I11" s="18"/>
      <c r="J11" s="18"/>
      <c r="K11" s="18"/>
      <c r="L11" s="18"/>
      <c r="N11" s="18"/>
      <c r="O11" s="18"/>
      <c r="P11" s="18"/>
      <c r="Q11" s="18"/>
      <c r="R11" s="18"/>
      <c r="S11" s="18"/>
      <c r="T11" s="18"/>
    </row>
    <row r="12" spans="2:21" s="61" customFormat="1" ht="41" customHeight="1" x14ac:dyDescent="0.15">
      <c r="B12" s="18"/>
      <c r="C12" s="57" t="s">
        <v>153</v>
      </c>
      <c r="D12" s="56"/>
      <c r="E12" s="56"/>
      <c r="F12" s="56"/>
      <c r="G12" s="56"/>
      <c r="H12" s="56"/>
      <c r="I12" s="56"/>
      <c r="J12" s="56"/>
      <c r="K12" s="56"/>
      <c r="L12" s="18"/>
      <c r="N12" s="18"/>
      <c r="O12" s="18"/>
      <c r="P12" s="18"/>
      <c r="Q12" s="18"/>
      <c r="R12" s="18"/>
      <c r="S12" s="18"/>
      <c r="T12" s="18"/>
    </row>
    <row r="13" spans="2:21" s="61" customFormat="1" ht="18" customHeight="1" thickBot="1" x14ac:dyDescent="0.2">
      <c r="B13" s="18"/>
      <c r="C13" s="80"/>
      <c r="D13" s="74"/>
      <c r="E13" s="74"/>
      <c r="F13" s="74"/>
      <c r="G13" s="74"/>
      <c r="H13" s="74"/>
      <c r="I13" s="74"/>
      <c r="J13" s="74"/>
      <c r="K13" s="74"/>
      <c r="L13" s="74"/>
      <c r="M13" s="76"/>
      <c r="N13" s="74"/>
      <c r="O13" s="18"/>
      <c r="P13" s="18"/>
      <c r="Q13" s="74"/>
      <c r="R13" s="74"/>
      <c r="S13" s="74"/>
      <c r="T13" s="74"/>
      <c r="U13" s="76"/>
    </row>
    <row r="14" spans="2:21" ht="32" customHeight="1" thickBot="1" x14ac:dyDescent="0.25">
      <c r="B14" s="63"/>
      <c r="C14" s="436" t="s">
        <v>99</v>
      </c>
      <c r="D14" s="436"/>
      <c r="E14" s="436"/>
      <c r="F14" s="437">
        <f>'Info fournisseurs'!H16</f>
        <v>0</v>
      </c>
      <c r="G14" s="437"/>
      <c r="H14" s="437"/>
      <c r="I14" s="437"/>
      <c r="J14" s="437"/>
      <c r="K14" s="437"/>
      <c r="L14" s="63"/>
      <c r="N14" s="63"/>
      <c r="O14" s="63"/>
      <c r="P14" s="63"/>
      <c r="Q14" s="63"/>
      <c r="R14" s="63"/>
      <c r="S14" s="63"/>
      <c r="T14" s="63"/>
    </row>
    <row r="15" spans="2:21" ht="32" customHeight="1" thickBot="1" x14ac:dyDescent="0.25">
      <c r="B15" s="63"/>
      <c r="C15" s="435" t="s">
        <v>100</v>
      </c>
      <c r="D15" s="435"/>
      <c r="E15" s="435"/>
      <c r="F15" s="452"/>
      <c r="G15" s="452"/>
      <c r="H15" s="452"/>
      <c r="I15" s="452"/>
      <c r="J15" s="452"/>
      <c r="K15" s="452"/>
      <c r="L15" s="34"/>
      <c r="M15" s="60"/>
      <c r="N15" s="213"/>
      <c r="O15" s="63"/>
      <c r="P15" s="63"/>
      <c r="Q15" s="213"/>
      <c r="R15" s="213"/>
      <c r="S15" s="63"/>
      <c r="T15" s="63"/>
    </row>
    <row r="16" spans="2:21" ht="32" customHeight="1" thickBot="1" x14ac:dyDescent="0.25">
      <c r="B16" s="63"/>
      <c r="C16" s="435" t="s">
        <v>101</v>
      </c>
      <c r="D16" s="435"/>
      <c r="E16" s="435"/>
      <c r="F16" s="453"/>
      <c r="G16" s="453"/>
      <c r="H16" s="453"/>
      <c r="I16" s="453"/>
      <c r="J16" s="453"/>
      <c r="K16" s="453"/>
      <c r="L16" s="34"/>
      <c r="M16" s="60"/>
      <c r="N16" s="213"/>
      <c r="O16" s="63"/>
      <c r="P16" s="63"/>
      <c r="Q16" s="213"/>
      <c r="R16" s="213"/>
      <c r="S16" s="63"/>
      <c r="T16" s="63"/>
    </row>
    <row r="17" spans="2:20" ht="32" customHeight="1" x14ac:dyDescent="0.2">
      <c r="B17" s="63"/>
      <c r="C17" s="65"/>
      <c r="D17" s="65"/>
      <c r="E17" s="65"/>
      <c r="F17" s="65"/>
      <c r="G17" s="65"/>
      <c r="H17" s="65"/>
      <c r="I17" s="65"/>
      <c r="J17" s="65"/>
      <c r="K17" s="65"/>
      <c r="L17" s="34"/>
      <c r="M17" s="60"/>
      <c r="N17" s="213"/>
      <c r="O17" s="63"/>
      <c r="P17" s="63"/>
      <c r="Q17" s="213"/>
      <c r="R17" s="213"/>
      <c r="S17" s="63"/>
      <c r="T17" s="63"/>
    </row>
    <row r="18" spans="2:20" s="64" customFormat="1" ht="22" customHeight="1" x14ac:dyDescent="0.2">
      <c r="B18" s="73"/>
      <c r="C18" s="65"/>
      <c r="D18" s="65"/>
      <c r="E18" s="65"/>
      <c r="F18" s="65"/>
      <c r="G18" s="65"/>
      <c r="H18" s="65"/>
      <c r="I18" s="65"/>
      <c r="J18" s="65"/>
      <c r="K18" s="65"/>
      <c r="L18" s="73"/>
      <c r="N18" s="73"/>
      <c r="O18" s="313"/>
      <c r="P18" s="295"/>
      <c r="Q18" s="73"/>
      <c r="R18" s="73"/>
      <c r="S18" s="73"/>
      <c r="T18" s="73"/>
    </row>
    <row r="19" spans="2:20" s="64" customFormat="1" ht="22" customHeight="1" x14ac:dyDescent="0.2">
      <c r="B19" s="73"/>
      <c r="C19" s="433" t="s">
        <v>268</v>
      </c>
      <c r="D19" s="433"/>
      <c r="E19" s="433"/>
      <c r="F19" s="433"/>
      <c r="G19" s="433"/>
      <c r="H19" s="433"/>
      <c r="I19" s="433"/>
      <c r="J19" s="433"/>
      <c r="K19" s="433"/>
      <c r="L19" s="433"/>
      <c r="M19" s="433"/>
      <c r="N19" s="433"/>
      <c r="O19" s="433"/>
      <c r="P19" s="433"/>
      <c r="Q19" s="433"/>
      <c r="R19" s="433"/>
      <c r="S19" s="73"/>
      <c r="T19" s="73"/>
    </row>
    <row r="20" spans="2:20" s="64" customFormat="1" ht="22" customHeight="1" x14ac:dyDescent="0.2">
      <c r="B20" s="73"/>
      <c r="C20" s="439" t="s">
        <v>267</v>
      </c>
      <c r="D20" s="439"/>
      <c r="E20" s="439"/>
      <c r="F20" s="439"/>
      <c r="G20" s="439"/>
      <c r="H20" s="439"/>
      <c r="I20" s="439"/>
      <c r="J20" s="439"/>
      <c r="K20" s="439"/>
      <c r="L20" s="439"/>
      <c r="N20" s="73"/>
      <c r="O20" s="313"/>
      <c r="P20" s="295"/>
      <c r="Q20" s="73"/>
      <c r="R20" s="73"/>
      <c r="S20" s="73"/>
      <c r="T20" s="73"/>
    </row>
    <row r="21" spans="2:20" s="64" customFormat="1" ht="22" customHeight="1" x14ac:dyDescent="0.2">
      <c r="B21" s="73"/>
      <c r="C21" s="65"/>
      <c r="D21" s="65"/>
      <c r="E21" s="65"/>
      <c r="F21" s="65"/>
      <c r="G21" s="65"/>
      <c r="H21" s="65"/>
      <c r="I21" s="65"/>
      <c r="J21" s="65"/>
      <c r="K21" s="65"/>
      <c r="L21" s="73"/>
      <c r="N21" s="73"/>
      <c r="O21" s="313"/>
      <c r="P21" s="295"/>
      <c r="Q21" s="73"/>
      <c r="R21" s="73"/>
      <c r="S21" s="73"/>
      <c r="T21" s="73"/>
    </row>
    <row r="22" spans="2:20" s="64" customFormat="1" ht="22" customHeight="1" x14ac:dyDescent="0.2">
      <c r="B22" s="73"/>
      <c r="C22" s="65"/>
      <c r="D22" s="65"/>
      <c r="E22" s="65"/>
      <c r="F22" s="65"/>
      <c r="G22" s="65"/>
      <c r="H22" s="65"/>
      <c r="I22" s="65"/>
      <c r="J22" s="65"/>
      <c r="K22" s="65"/>
      <c r="L22" s="73"/>
      <c r="N22" s="73"/>
      <c r="O22" s="313"/>
      <c r="P22" s="295"/>
      <c r="Q22" s="73"/>
      <c r="R22" s="73"/>
      <c r="S22" s="73"/>
      <c r="T22" s="73"/>
    </row>
    <row r="23" spans="2:20" s="62" customFormat="1" ht="33" customHeight="1" thickBot="1" x14ac:dyDescent="0.25">
      <c r="B23" s="71"/>
      <c r="C23" s="443" t="s">
        <v>322</v>
      </c>
      <c r="D23" s="443"/>
      <c r="E23" s="443"/>
      <c r="F23" s="443"/>
      <c r="G23" s="443"/>
      <c r="H23" s="454"/>
      <c r="I23" s="454"/>
      <c r="J23" s="454"/>
      <c r="K23" s="454"/>
      <c r="L23" s="71"/>
      <c r="N23" s="443" t="s">
        <v>325</v>
      </c>
      <c r="O23" s="443"/>
      <c r="P23" s="443"/>
      <c r="Q23" s="443"/>
      <c r="R23" s="443"/>
      <c r="S23" s="71"/>
      <c r="T23" s="71"/>
    </row>
    <row r="24" spans="2:20" ht="33" customHeight="1" thickBot="1" x14ac:dyDescent="0.25">
      <c r="B24" s="63"/>
      <c r="C24" s="158" t="s">
        <v>25</v>
      </c>
      <c r="D24" s="159" t="s">
        <v>107</v>
      </c>
      <c r="E24" s="193" t="s">
        <v>219</v>
      </c>
      <c r="F24" s="171" t="s">
        <v>220</v>
      </c>
      <c r="G24" s="196" t="s">
        <v>218</v>
      </c>
      <c r="H24" s="63"/>
      <c r="I24" s="35"/>
      <c r="J24" s="35"/>
      <c r="K24" s="35"/>
      <c r="L24" s="35"/>
      <c r="M24" s="60"/>
      <c r="N24" s="158" t="s">
        <v>250</v>
      </c>
      <c r="O24" s="159" t="s">
        <v>107</v>
      </c>
      <c r="P24" s="229" t="s">
        <v>219</v>
      </c>
      <c r="Q24" s="170" t="s">
        <v>220</v>
      </c>
      <c r="R24" s="196" t="s">
        <v>218</v>
      </c>
      <c r="S24" s="63"/>
      <c r="T24" s="63"/>
    </row>
    <row r="25" spans="2:20" ht="16" customHeight="1" thickBot="1" x14ac:dyDescent="0.25">
      <c r="B25" s="63"/>
      <c r="C25" s="160" t="s">
        <v>64</v>
      </c>
      <c r="D25" s="164"/>
      <c r="E25" s="173"/>
      <c r="F25" s="165"/>
      <c r="G25" s="348"/>
      <c r="H25" s="63"/>
      <c r="I25" s="35"/>
      <c r="J25" s="35"/>
      <c r="K25" s="35"/>
      <c r="L25" s="35"/>
      <c r="M25" s="60"/>
      <c r="N25" s="160" t="s">
        <v>203</v>
      </c>
      <c r="O25" s="164"/>
      <c r="P25" s="173"/>
      <c r="Q25" s="165"/>
      <c r="R25" s="348"/>
      <c r="S25" s="63"/>
      <c r="T25" s="63"/>
    </row>
    <row r="26" spans="2:20" ht="16" customHeight="1" thickBot="1" x14ac:dyDescent="0.25">
      <c r="B26" s="63"/>
      <c r="C26" s="160" t="s">
        <v>65</v>
      </c>
      <c r="D26" s="166"/>
      <c r="E26" s="173"/>
      <c r="F26" s="165"/>
      <c r="G26" s="348"/>
      <c r="H26" s="63"/>
      <c r="I26" s="35"/>
      <c r="J26" s="35"/>
      <c r="K26" s="35"/>
      <c r="L26" s="35"/>
      <c r="M26" s="60"/>
      <c r="N26" s="160" t="s">
        <v>204</v>
      </c>
      <c r="O26" s="166"/>
      <c r="P26" s="173"/>
      <c r="Q26" s="165"/>
      <c r="R26" s="348"/>
      <c r="S26" s="63"/>
      <c r="T26" s="63"/>
    </row>
    <row r="27" spans="2:20" ht="16" thickBot="1" x14ac:dyDescent="0.25">
      <c r="B27" s="63"/>
      <c r="C27" s="160" t="s">
        <v>66</v>
      </c>
      <c r="D27" s="166"/>
      <c r="E27" s="173"/>
      <c r="F27" s="165"/>
      <c r="G27" s="348"/>
      <c r="H27" s="63"/>
      <c r="I27" s="35"/>
      <c r="J27" s="35"/>
      <c r="K27" s="35"/>
      <c r="L27" s="35"/>
      <c r="M27" s="60"/>
      <c r="N27" s="160" t="s">
        <v>205</v>
      </c>
      <c r="O27" s="166"/>
      <c r="P27" s="173"/>
      <c r="Q27" s="165"/>
      <c r="R27" s="348"/>
      <c r="S27" s="63"/>
      <c r="T27" s="63"/>
    </row>
    <row r="28" spans="2:20" ht="16" thickBot="1" x14ac:dyDescent="0.25">
      <c r="B28" s="63"/>
      <c r="C28" s="160" t="s">
        <v>67</v>
      </c>
      <c r="D28" s="166"/>
      <c r="E28" s="173"/>
      <c r="F28" s="165"/>
      <c r="G28" s="348"/>
      <c r="H28" s="63"/>
      <c r="I28" s="35"/>
      <c r="J28" s="35"/>
      <c r="K28" s="35"/>
      <c r="L28" s="35"/>
      <c r="M28" s="60"/>
      <c r="N28" s="160" t="s">
        <v>206</v>
      </c>
      <c r="O28" s="166"/>
      <c r="P28" s="173"/>
      <c r="Q28" s="165"/>
      <c r="R28" s="348"/>
      <c r="S28" s="63"/>
      <c r="T28" s="63"/>
    </row>
    <row r="29" spans="2:20" ht="16" thickBot="1" x14ac:dyDescent="0.25">
      <c r="B29" s="63"/>
      <c r="C29" s="160" t="s">
        <v>68</v>
      </c>
      <c r="D29" s="166"/>
      <c r="E29" s="173"/>
      <c r="F29" s="165"/>
      <c r="G29" s="348"/>
      <c r="H29" s="63"/>
      <c r="I29" s="35"/>
      <c r="J29" s="35"/>
      <c r="K29" s="35"/>
      <c r="L29" s="35"/>
      <c r="M29" s="60"/>
      <c r="N29" s="160" t="s">
        <v>207</v>
      </c>
      <c r="O29" s="166"/>
      <c r="P29" s="173"/>
      <c r="Q29" s="165"/>
      <c r="R29" s="348"/>
      <c r="S29" s="63"/>
      <c r="T29" s="63"/>
    </row>
    <row r="30" spans="2:20" ht="16" thickBot="1" x14ac:dyDescent="0.25">
      <c r="B30" s="63"/>
      <c r="C30" s="160" t="s">
        <v>69</v>
      </c>
      <c r="D30" s="166"/>
      <c r="E30" s="173"/>
      <c r="F30" s="165"/>
      <c r="G30" s="348"/>
      <c r="H30" s="63"/>
      <c r="I30" s="35"/>
      <c r="J30" s="35"/>
      <c r="K30" s="35"/>
      <c r="L30" s="35"/>
      <c r="M30" s="60"/>
      <c r="N30" s="160" t="s">
        <v>208</v>
      </c>
      <c r="O30" s="166"/>
      <c r="P30" s="173"/>
      <c r="Q30" s="165"/>
      <c r="R30" s="348"/>
      <c r="S30" s="63"/>
      <c r="T30" s="63"/>
    </row>
    <row r="31" spans="2:20" ht="16" thickBot="1" x14ac:dyDescent="0.25">
      <c r="B31" s="63"/>
      <c r="C31" s="161" t="s">
        <v>70</v>
      </c>
      <c r="D31" s="166"/>
      <c r="E31" s="173"/>
      <c r="F31" s="165"/>
      <c r="G31" s="348"/>
      <c r="H31" s="63"/>
      <c r="I31" s="35"/>
      <c r="J31" s="35"/>
      <c r="K31" s="35"/>
      <c r="L31" s="35"/>
      <c r="M31" s="60"/>
      <c r="N31" s="160" t="s">
        <v>209</v>
      </c>
      <c r="O31" s="166"/>
      <c r="P31" s="173"/>
      <c r="Q31" s="165"/>
      <c r="R31" s="348"/>
      <c r="S31" s="63"/>
      <c r="T31" s="63"/>
    </row>
    <row r="32" spans="2:20" ht="16" thickBot="1" x14ac:dyDescent="0.25">
      <c r="B32" s="63"/>
      <c r="C32" s="160" t="s">
        <v>71</v>
      </c>
      <c r="D32" s="166"/>
      <c r="E32" s="173"/>
      <c r="F32" s="165"/>
      <c r="G32" s="348"/>
      <c r="H32" s="63"/>
      <c r="I32" s="35"/>
      <c r="J32" s="35"/>
      <c r="K32" s="35"/>
      <c r="L32" s="35"/>
      <c r="M32" s="60"/>
      <c r="N32" s="160" t="s">
        <v>210</v>
      </c>
      <c r="O32" s="166"/>
      <c r="P32" s="173"/>
      <c r="Q32" s="165"/>
      <c r="R32" s="348"/>
      <c r="S32" s="63"/>
      <c r="T32" s="63"/>
    </row>
    <row r="33" spans="2:20" ht="16" thickBot="1" x14ac:dyDescent="0.25">
      <c r="B33" s="63"/>
      <c r="C33" s="160" t="s">
        <v>72</v>
      </c>
      <c r="D33" s="167"/>
      <c r="E33" s="174"/>
      <c r="F33" s="168"/>
      <c r="G33" s="349"/>
      <c r="H33" s="63"/>
      <c r="I33" s="35"/>
      <c r="J33" s="35"/>
      <c r="K33" s="35"/>
      <c r="L33" s="35"/>
      <c r="M33" s="60"/>
      <c r="N33" s="160" t="s">
        <v>211</v>
      </c>
      <c r="O33" s="167"/>
      <c r="P33" s="174"/>
      <c r="Q33" s="168"/>
      <c r="R33" s="349"/>
      <c r="S33" s="63"/>
      <c r="T33" s="63"/>
    </row>
    <row r="34" spans="2:20" ht="16" thickBot="1" x14ac:dyDescent="0.25">
      <c r="B34" s="63"/>
      <c r="C34" s="160" t="s">
        <v>73</v>
      </c>
      <c r="D34" s="166"/>
      <c r="E34" s="173"/>
      <c r="F34" s="165"/>
      <c r="G34" s="348"/>
      <c r="H34" s="63"/>
      <c r="I34" s="35"/>
      <c r="J34" s="35"/>
      <c r="K34" s="35"/>
      <c r="L34" s="35"/>
      <c r="M34" s="60"/>
      <c r="N34" s="160" t="s">
        <v>212</v>
      </c>
      <c r="O34" s="166"/>
      <c r="P34" s="173"/>
      <c r="Q34" s="165"/>
      <c r="R34" s="348"/>
      <c r="S34" s="63"/>
      <c r="T34" s="63"/>
    </row>
    <row r="35" spans="2:20" ht="16" thickBot="1" x14ac:dyDescent="0.25">
      <c r="B35" s="63"/>
      <c r="C35" s="160" t="s">
        <v>74</v>
      </c>
      <c r="D35" s="166"/>
      <c r="E35" s="173"/>
      <c r="F35" s="165"/>
      <c r="G35" s="348"/>
      <c r="H35" s="63"/>
      <c r="I35" s="35"/>
      <c r="J35" s="35"/>
      <c r="K35" s="35"/>
      <c r="L35" s="35"/>
      <c r="M35" s="60"/>
      <c r="N35" s="160" t="s">
        <v>213</v>
      </c>
      <c r="O35" s="166"/>
      <c r="P35" s="173"/>
      <c r="Q35" s="165"/>
      <c r="R35" s="348"/>
      <c r="S35" s="63"/>
      <c r="T35" s="63"/>
    </row>
    <row r="36" spans="2:20" ht="16" thickBot="1" x14ac:dyDescent="0.25">
      <c r="B36" s="63"/>
      <c r="C36" s="160" t="s">
        <v>75</v>
      </c>
      <c r="D36" s="166"/>
      <c r="E36" s="173"/>
      <c r="F36" s="165"/>
      <c r="G36" s="348"/>
      <c r="H36" s="63"/>
      <c r="I36" s="35"/>
      <c r="J36" s="35"/>
      <c r="K36" s="35"/>
      <c r="L36" s="35"/>
      <c r="M36" s="60"/>
      <c r="N36" s="160" t="s">
        <v>214</v>
      </c>
      <c r="O36" s="166"/>
      <c r="P36" s="173"/>
      <c r="Q36" s="165"/>
      <c r="R36" s="348"/>
      <c r="S36" s="63"/>
      <c r="T36" s="63"/>
    </row>
    <row r="37" spans="2:20" ht="16" thickBot="1" x14ac:dyDescent="0.25">
      <c r="B37" s="63"/>
      <c r="C37" s="158" t="s">
        <v>104</v>
      </c>
      <c r="D37" s="162">
        <f>SUM(D25:D36)</f>
        <v>0</v>
      </c>
      <c r="E37" s="169">
        <f>SUM(E25:E36)</f>
        <v>0</v>
      </c>
      <c r="F37" s="163">
        <f>SUM(F25:F36)</f>
        <v>0</v>
      </c>
      <c r="G37" s="222"/>
      <c r="H37" s="63"/>
      <c r="I37" s="35"/>
      <c r="J37" s="35"/>
      <c r="K37" s="35"/>
      <c r="L37" s="35"/>
      <c r="M37" s="60"/>
      <c r="N37" s="160" t="s">
        <v>215</v>
      </c>
      <c r="O37" s="166"/>
      <c r="P37" s="173"/>
      <c r="Q37" s="165"/>
      <c r="R37" s="348"/>
      <c r="S37" s="63"/>
      <c r="T37" s="63"/>
    </row>
    <row r="38" spans="2:20" ht="15" customHeight="1" thickBot="1" x14ac:dyDescent="0.25">
      <c r="B38" s="63"/>
      <c r="C38" s="455"/>
      <c r="D38" s="455"/>
      <c r="E38" s="455"/>
      <c r="F38" s="213"/>
      <c r="G38" s="213"/>
      <c r="H38" s="195"/>
      <c r="I38" s="213"/>
      <c r="J38" s="213"/>
      <c r="K38" s="213"/>
      <c r="L38" s="35"/>
      <c r="M38" s="60"/>
      <c r="N38" s="158" t="s">
        <v>104</v>
      </c>
      <c r="O38" s="162">
        <f>SUM(O25:O37)</f>
        <v>0</v>
      </c>
      <c r="P38" s="169">
        <f>SUM(P25:P37)</f>
        <v>0</v>
      </c>
      <c r="Q38" s="163">
        <f>SUM(Q25:Q37)</f>
        <v>0</v>
      </c>
      <c r="R38" s="222"/>
      <c r="S38" s="63"/>
      <c r="T38" s="63"/>
    </row>
    <row r="39" spans="2:20" ht="32" customHeight="1" x14ac:dyDescent="0.2">
      <c r="B39" s="63"/>
      <c r="C39" s="212"/>
      <c r="D39" s="212"/>
      <c r="E39" s="212"/>
      <c r="F39" s="213"/>
      <c r="G39" s="213"/>
      <c r="H39" s="195"/>
      <c r="I39" s="213"/>
      <c r="J39" s="213"/>
      <c r="K39" s="213"/>
      <c r="L39" s="213"/>
      <c r="M39" s="60"/>
      <c r="N39" s="277"/>
      <c r="O39" s="276"/>
      <c r="P39" s="274"/>
      <c r="Q39" s="274"/>
      <c r="R39" s="278"/>
      <c r="S39" s="63"/>
      <c r="T39" s="63"/>
    </row>
    <row r="40" spans="2:20" ht="32" customHeight="1" x14ac:dyDescent="0.2">
      <c r="B40" s="63"/>
      <c r="C40" s="433" t="s">
        <v>272</v>
      </c>
      <c r="D40" s="433"/>
      <c r="E40" s="433"/>
      <c r="F40" s="433"/>
      <c r="G40" s="433"/>
      <c r="H40" s="433"/>
      <c r="I40" s="433"/>
      <c r="J40" s="433"/>
      <c r="K40" s="433"/>
      <c r="L40" s="433"/>
      <c r="M40" s="433"/>
      <c r="N40" s="433"/>
      <c r="O40" s="433"/>
      <c r="P40" s="433"/>
      <c r="Q40" s="433"/>
      <c r="R40" s="433"/>
      <c r="S40" s="63"/>
      <c r="T40" s="63"/>
    </row>
    <row r="41" spans="2:20" ht="32" customHeight="1" x14ac:dyDescent="0.2">
      <c r="B41" s="63"/>
      <c r="C41" s="446" t="s">
        <v>270</v>
      </c>
      <c r="D41" s="446"/>
      <c r="E41" s="446"/>
      <c r="F41" s="446"/>
      <c r="G41" s="446"/>
      <c r="H41" s="446"/>
      <c r="I41" s="446"/>
      <c r="J41" s="446"/>
      <c r="K41" s="446"/>
      <c r="L41" s="446"/>
      <c r="M41" s="446"/>
      <c r="N41" s="446"/>
      <c r="O41" s="446"/>
      <c r="P41" s="446"/>
      <c r="Q41" s="446"/>
      <c r="R41" s="446"/>
      <c r="S41" s="63"/>
      <c r="T41" s="63"/>
    </row>
    <row r="42" spans="2:20" ht="92" customHeight="1" x14ac:dyDescent="0.2">
      <c r="B42" s="63"/>
      <c r="C42" s="446"/>
      <c r="D42" s="446"/>
      <c r="E42" s="446"/>
      <c r="F42" s="446"/>
      <c r="G42" s="446"/>
      <c r="H42" s="446"/>
      <c r="I42" s="446"/>
      <c r="J42" s="446"/>
      <c r="K42" s="446"/>
      <c r="L42" s="446"/>
      <c r="M42" s="446"/>
      <c r="N42" s="446"/>
      <c r="O42" s="446"/>
      <c r="P42" s="446"/>
      <c r="Q42" s="446"/>
      <c r="R42" s="446"/>
      <c r="S42" s="63"/>
      <c r="T42" s="63"/>
    </row>
    <row r="43" spans="2:20" ht="28" customHeight="1" x14ac:dyDescent="0.2">
      <c r="B43" s="63"/>
      <c r="C43" s="440" t="s">
        <v>221</v>
      </c>
      <c r="D43" s="440"/>
      <c r="E43" s="357"/>
      <c r="F43" s="357"/>
      <c r="G43" s="357"/>
      <c r="H43" s="457" t="s">
        <v>230</v>
      </c>
      <c r="I43" s="457"/>
      <c r="J43" s="457"/>
      <c r="K43" s="457"/>
      <c r="L43" s="457"/>
      <c r="M43" s="457"/>
      <c r="N43" s="457"/>
      <c r="O43" s="357"/>
      <c r="P43" s="357"/>
      <c r="Q43" s="440" t="s">
        <v>221</v>
      </c>
      <c r="R43" s="440"/>
      <c r="S43" s="63"/>
      <c r="T43" s="63"/>
    </row>
    <row r="44" spans="2:20" ht="21" customHeight="1" thickBot="1" x14ac:dyDescent="0.25">
      <c r="B44" s="63"/>
      <c r="C44" s="322" t="s">
        <v>222</v>
      </c>
      <c r="D44" s="322" t="s">
        <v>223</v>
      </c>
      <c r="E44" s="212"/>
      <c r="F44" s="213"/>
      <c r="G44" s="213"/>
      <c r="H44" s="456" t="s">
        <v>269</v>
      </c>
      <c r="I44" s="456"/>
      <c r="J44" s="456"/>
      <c r="K44" s="456"/>
      <c r="L44" s="456"/>
      <c r="M44" s="456"/>
      <c r="N44" s="456"/>
      <c r="O44" s="276"/>
      <c r="P44" s="274"/>
      <c r="Q44" s="322" t="s">
        <v>222</v>
      </c>
      <c r="R44" s="322" t="s">
        <v>223</v>
      </c>
      <c r="S44" s="63"/>
      <c r="T44" s="63"/>
    </row>
    <row r="45" spans="2:20" ht="24" customHeight="1" x14ac:dyDescent="0.2">
      <c r="B45" s="63"/>
      <c r="C45" s="203"/>
      <c r="D45" s="321">
        <f>C45/1000</f>
        <v>0</v>
      </c>
      <c r="E45" s="358"/>
      <c r="F45" s="213"/>
      <c r="G45" s="213"/>
      <c r="H45" s="63"/>
      <c r="I45" s="63"/>
      <c r="J45" s="63"/>
      <c r="K45" s="63"/>
      <c r="L45" s="63"/>
      <c r="M45" s="63"/>
      <c r="N45" s="63"/>
      <c r="O45" s="276"/>
      <c r="P45" s="274"/>
      <c r="Q45" s="203"/>
      <c r="R45" s="321">
        <f>Q45/1000</f>
        <v>0</v>
      </c>
      <c r="S45" s="63"/>
      <c r="T45" s="63"/>
    </row>
    <row r="46" spans="2:20" ht="32" customHeight="1" x14ac:dyDescent="0.2">
      <c r="B46" s="63"/>
      <c r="C46" s="213"/>
      <c r="D46" s="213"/>
      <c r="E46" s="358"/>
      <c r="F46" s="213"/>
      <c r="G46" s="213"/>
      <c r="H46" s="195"/>
      <c r="I46" s="213"/>
      <c r="J46" s="213"/>
      <c r="K46" s="213"/>
      <c r="L46" s="213"/>
      <c r="M46" s="60"/>
      <c r="N46" s="277"/>
      <c r="O46" s="276"/>
      <c r="P46" s="274"/>
      <c r="Q46" s="394"/>
      <c r="R46" s="394"/>
      <c r="S46" s="63"/>
      <c r="T46" s="63"/>
    </row>
    <row r="47" spans="2:20" ht="23" customHeight="1" thickBot="1" x14ac:dyDescent="0.25">
      <c r="B47" s="63"/>
      <c r="C47" s="322" t="s">
        <v>224</v>
      </c>
      <c r="D47" s="322" t="s">
        <v>223</v>
      </c>
      <c r="E47" s="358"/>
      <c r="F47" s="213"/>
      <c r="G47" s="213"/>
      <c r="H47" s="195"/>
      <c r="I47" s="213"/>
      <c r="J47" s="213"/>
      <c r="K47" s="213"/>
      <c r="L47" s="213"/>
      <c r="M47" s="60"/>
      <c r="N47" s="277"/>
      <c r="O47" s="276"/>
      <c r="P47" s="274"/>
      <c r="Q47" s="322" t="s">
        <v>224</v>
      </c>
      <c r="R47" s="322" t="s">
        <v>223</v>
      </c>
      <c r="S47" s="63"/>
      <c r="T47" s="63"/>
    </row>
    <row r="48" spans="2:20" ht="23" customHeight="1" x14ac:dyDescent="0.2">
      <c r="B48" s="63"/>
      <c r="C48" s="203"/>
      <c r="D48" s="202">
        <f>C48*0.764555</f>
        <v>0</v>
      </c>
      <c r="E48" s="358"/>
      <c r="F48" s="213"/>
      <c r="G48" s="213"/>
      <c r="H48" s="195"/>
      <c r="I48" s="213"/>
      <c r="J48" s="213"/>
      <c r="K48" s="213"/>
      <c r="L48" s="213"/>
      <c r="M48" s="60"/>
      <c r="N48" s="277"/>
      <c r="O48" s="276"/>
      <c r="P48" s="274"/>
      <c r="Q48" s="203"/>
      <c r="R48" s="202">
        <f>Q48*0.764555</f>
        <v>0</v>
      </c>
      <c r="S48" s="63"/>
      <c r="T48" s="63"/>
    </row>
    <row r="49" spans="2:20" ht="32" customHeight="1" x14ac:dyDescent="0.2">
      <c r="B49" s="63"/>
      <c r="C49" s="313"/>
      <c r="D49" s="295"/>
      <c r="E49" s="358"/>
      <c r="F49" s="213"/>
      <c r="G49" s="213"/>
      <c r="H49" s="195"/>
      <c r="I49" s="213"/>
      <c r="J49" s="213"/>
      <c r="K49" s="213"/>
      <c r="L49" s="213"/>
      <c r="M49" s="60"/>
      <c r="N49" s="277"/>
      <c r="O49" s="276"/>
      <c r="P49" s="274"/>
      <c r="Q49" s="274"/>
      <c r="R49" s="278"/>
      <c r="S49" s="63"/>
      <c r="T49" s="63"/>
    </row>
    <row r="50" spans="2:20" s="218" customFormat="1" ht="33" customHeight="1" x14ac:dyDescent="0.2">
      <c r="B50" s="217"/>
      <c r="C50" s="443" t="s">
        <v>202</v>
      </c>
      <c r="D50" s="443"/>
      <c r="E50" s="443"/>
      <c r="F50" s="443"/>
      <c r="G50" s="443"/>
      <c r="H50" s="195"/>
      <c r="I50" s="213"/>
      <c r="J50" s="213"/>
      <c r="K50" s="213"/>
      <c r="L50" s="213"/>
      <c r="M50" s="60"/>
      <c r="N50" s="450" t="s">
        <v>217</v>
      </c>
      <c r="O50" s="450"/>
      <c r="P50" s="450"/>
      <c r="Q50" s="450"/>
      <c r="R50" s="450"/>
      <c r="S50" s="63"/>
      <c r="T50" s="217"/>
    </row>
    <row r="51" spans="2:20" s="218" customFormat="1" ht="5" customHeight="1" x14ac:dyDescent="0.2">
      <c r="B51" s="217"/>
      <c r="C51" s="27"/>
      <c r="D51" s="27"/>
      <c r="E51" s="50"/>
      <c r="F51" s="27"/>
      <c r="G51" s="27"/>
      <c r="H51" s="195"/>
      <c r="I51" s="213"/>
      <c r="J51" s="213"/>
      <c r="K51" s="213"/>
      <c r="L51" s="213"/>
      <c r="M51" s="60"/>
      <c r="N51" s="27"/>
      <c r="O51" s="27"/>
      <c r="P51" s="50"/>
      <c r="Q51" s="27"/>
      <c r="R51" s="27"/>
      <c r="S51" s="63"/>
      <c r="T51" s="217"/>
    </row>
    <row r="52" spans="2:20" s="218" customFormat="1" ht="21" customHeight="1" x14ac:dyDescent="0.2">
      <c r="B52" s="217"/>
      <c r="C52" s="451" t="s">
        <v>108</v>
      </c>
      <c r="D52" s="451"/>
      <c r="E52" s="451"/>
      <c r="F52" s="451"/>
      <c r="G52" s="303">
        <f>SUM(D45+D48)</f>
        <v>0</v>
      </c>
      <c r="H52" s="195"/>
      <c r="I52" s="213"/>
      <c r="J52" s="213"/>
      <c r="K52" s="213"/>
      <c r="L52" s="213"/>
      <c r="M52" s="60"/>
      <c r="N52" s="451" t="s">
        <v>108</v>
      </c>
      <c r="O52" s="451"/>
      <c r="P52" s="451"/>
      <c r="Q52" s="451"/>
      <c r="R52" s="303">
        <f>SUM(R45+R48)</f>
        <v>0</v>
      </c>
      <c r="S52" s="63"/>
      <c r="T52" s="217"/>
    </row>
    <row r="53" spans="2:20" s="218" customFormat="1" ht="24" customHeight="1" x14ac:dyDescent="0.2">
      <c r="B53" s="217"/>
      <c r="C53" s="27"/>
      <c r="D53" s="27"/>
      <c r="E53" s="50"/>
      <c r="F53" s="71"/>
      <c r="G53" s="213"/>
      <c r="H53" s="195"/>
      <c r="I53" s="213"/>
      <c r="J53" s="213"/>
      <c r="K53" s="213"/>
      <c r="L53" s="213"/>
      <c r="M53" s="60"/>
      <c r="N53" s="213"/>
      <c r="O53" s="213"/>
      <c r="P53" s="213"/>
      <c r="Q53" s="213"/>
      <c r="R53" s="213"/>
      <c r="S53" s="63"/>
      <c r="T53" s="217"/>
    </row>
    <row r="54" spans="2:20" s="218" customFormat="1" ht="5" customHeight="1" thickBot="1" x14ac:dyDescent="0.25">
      <c r="B54" s="217"/>
      <c r="C54" s="27"/>
      <c r="D54" s="27"/>
      <c r="E54" s="50"/>
      <c r="F54" s="71"/>
      <c r="G54" s="213"/>
      <c r="H54" s="195"/>
      <c r="I54" s="213"/>
      <c r="J54" s="213"/>
      <c r="K54" s="213"/>
      <c r="L54" s="213"/>
      <c r="M54" s="60"/>
      <c r="N54" s="213"/>
      <c r="O54" s="213"/>
      <c r="P54" s="213"/>
      <c r="Q54" s="213"/>
      <c r="R54" s="213"/>
      <c r="S54" s="63"/>
      <c r="T54" s="217"/>
    </row>
    <row r="55" spans="2:20" s="218" customFormat="1" ht="63" customHeight="1" thickBot="1" x14ac:dyDescent="0.25">
      <c r="B55" s="217"/>
      <c r="C55" s="170" t="s">
        <v>25</v>
      </c>
      <c r="D55" s="159" t="s">
        <v>106</v>
      </c>
      <c r="E55" s="159" t="s">
        <v>107</v>
      </c>
      <c r="F55" s="193" t="s">
        <v>219</v>
      </c>
      <c r="G55" s="171" t="s">
        <v>220</v>
      </c>
      <c r="H55" s="196" t="s">
        <v>218</v>
      </c>
      <c r="I55" s="213"/>
      <c r="J55" s="279"/>
      <c r="K55" s="279"/>
      <c r="L55" s="213"/>
      <c r="M55" s="60"/>
      <c r="N55" s="158" t="s">
        <v>250</v>
      </c>
      <c r="O55" s="159" t="s">
        <v>106</v>
      </c>
      <c r="P55" s="159" t="s">
        <v>107</v>
      </c>
      <c r="Q55" s="193" t="s">
        <v>219</v>
      </c>
      <c r="R55" s="171" t="s">
        <v>220</v>
      </c>
      <c r="S55" s="196" t="s">
        <v>218</v>
      </c>
      <c r="T55" s="217"/>
    </row>
    <row r="56" spans="2:20" s="218" customFormat="1" ht="16" customHeight="1" thickBot="1" x14ac:dyDescent="0.25">
      <c r="B56" s="217"/>
      <c r="C56" s="160" t="s">
        <v>64</v>
      </c>
      <c r="D56" s="164"/>
      <c r="E56" s="172">
        <f>((D56*$G$52)*59.33)/1000</f>
        <v>0</v>
      </c>
      <c r="F56" s="173"/>
      <c r="G56" s="165"/>
      <c r="H56" s="348"/>
      <c r="I56" s="213"/>
      <c r="J56" s="279"/>
      <c r="K56" s="279"/>
      <c r="L56" s="213"/>
      <c r="M56" s="60"/>
      <c r="N56" s="160" t="s">
        <v>203</v>
      </c>
      <c r="O56" s="164"/>
      <c r="P56" s="172">
        <f>((O56*$R$52)*59.33)/1000</f>
        <v>0</v>
      </c>
      <c r="Q56" s="173"/>
      <c r="R56" s="165"/>
      <c r="S56" s="348"/>
      <c r="T56" s="217"/>
    </row>
    <row r="57" spans="2:20" s="218" customFormat="1" ht="16" customHeight="1" thickBot="1" x14ac:dyDescent="0.25">
      <c r="B57" s="217"/>
      <c r="C57" s="160" t="s">
        <v>65</v>
      </c>
      <c r="D57" s="166"/>
      <c r="E57" s="172">
        <f>((D57*$G$52)*59.33)/1000</f>
        <v>0</v>
      </c>
      <c r="F57" s="173"/>
      <c r="G57" s="165"/>
      <c r="H57" s="348"/>
      <c r="I57" s="213"/>
      <c r="J57" s="279"/>
      <c r="K57" s="279"/>
      <c r="L57" s="213"/>
      <c r="M57" s="60"/>
      <c r="N57" s="160" t="s">
        <v>204</v>
      </c>
      <c r="O57" s="166"/>
      <c r="P57" s="172">
        <f t="shared" ref="P57:P68" si="0">((O57*$R$52)*59.33)/1000</f>
        <v>0</v>
      </c>
      <c r="Q57" s="173"/>
      <c r="R57" s="165"/>
      <c r="S57" s="348"/>
      <c r="T57" s="217"/>
    </row>
    <row r="58" spans="2:20" s="218" customFormat="1" ht="16" customHeight="1" thickBot="1" x14ac:dyDescent="0.25">
      <c r="B58" s="217"/>
      <c r="C58" s="160" t="s">
        <v>66</v>
      </c>
      <c r="D58" s="166"/>
      <c r="E58" s="172">
        <f t="shared" ref="E58:E67" si="1">((D58*$G$52)*59.33)/1000</f>
        <v>0</v>
      </c>
      <c r="F58" s="173"/>
      <c r="G58" s="165"/>
      <c r="H58" s="348"/>
      <c r="I58" s="213"/>
      <c r="J58" s="279"/>
      <c r="K58" s="279"/>
      <c r="L58" s="213"/>
      <c r="M58" s="60"/>
      <c r="N58" s="160" t="s">
        <v>205</v>
      </c>
      <c r="O58" s="166"/>
      <c r="P58" s="172">
        <f t="shared" si="0"/>
        <v>0</v>
      </c>
      <c r="Q58" s="173"/>
      <c r="R58" s="165"/>
      <c r="S58" s="348"/>
      <c r="T58" s="217"/>
    </row>
    <row r="59" spans="2:20" s="218" customFormat="1" ht="16" customHeight="1" thickBot="1" x14ac:dyDescent="0.25">
      <c r="B59" s="217"/>
      <c r="C59" s="160" t="s">
        <v>67</v>
      </c>
      <c r="D59" s="166"/>
      <c r="E59" s="172">
        <f t="shared" si="1"/>
        <v>0</v>
      </c>
      <c r="F59" s="173"/>
      <c r="G59" s="165"/>
      <c r="H59" s="348"/>
      <c r="I59" s="213"/>
      <c r="J59" s="279"/>
      <c r="K59" s="279"/>
      <c r="L59" s="213"/>
      <c r="M59" s="60"/>
      <c r="N59" s="160" t="s">
        <v>206</v>
      </c>
      <c r="O59" s="166"/>
      <c r="P59" s="172">
        <f t="shared" si="0"/>
        <v>0</v>
      </c>
      <c r="Q59" s="173"/>
      <c r="R59" s="165"/>
      <c r="S59" s="348"/>
      <c r="T59" s="217"/>
    </row>
    <row r="60" spans="2:20" s="218" customFormat="1" ht="16" thickBot="1" x14ac:dyDescent="0.25">
      <c r="B60" s="217"/>
      <c r="C60" s="160" t="s">
        <v>68</v>
      </c>
      <c r="D60" s="166"/>
      <c r="E60" s="172">
        <f t="shared" si="1"/>
        <v>0</v>
      </c>
      <c r="F60" s="173"/>
      <c r="G60" s="165"/>
      <c r="H60" s="348"/>
      <c r="I60" s="213"/>
      <c r="J60" s="279"/>
      <c r="K60" s="279"/>
      <c r="L60" s="213"/>
      <c r="M60" s="60"/>
      <c r="N60" s="160" t="s">
        <v>207</v>
      </c>
      <c r="O60" s="166"/>
      <c r="P60" s="172">
        <f t="shared" si="0"/>
        <v>0</v>
      </c>
      <c r="Q60" s="173"/>
      <c r="R60" s="165"/>
      <c r="S60" s="348"/>
      <c r="T60" s="217"/>
    </row>
    <row r="61" spans="2:20" s="218" customFormat="1" ht="16" customHeight="1" thickBot="1" x14ac:dyDescent="0.25">
      <c r="B61" s="217"/>
      <c r="C61" s="160" t="s">
        <v>69</v>
      </c>
      <c r="D61" s="166"/>
      <c r="E61" s="172">
        <f t="shared" si="1"/>
        <v>0</v>
      </c>
      <c r="F61" s="173"/>
      <c r="G61" s="165"/>
      <c r="H61" s="348"/>
      <c r="I61" s="213"/>
      <c r="J61" s="213"/>
      <c r="K61" s="213"/>
      <c r="L61" s="213"/>
      <c r="M61" s="60"/>
      <c r="N61" s="160" t="s">
        <v>208</v>
      </c>
      <c r="O61" s="166"/>
      <c r="P61" s="172">
        <f t="shared" si="0"/>
        <v>0</v>
      </c>
      <c r="Q61" s="173"/>
      <c r="R61" s="165"/>
      <c r="S61" s="348"/>
      <c r="T61" s="217"/>
    </row>
    <row r="62" spans="2:20" s="218" customFormat="1" ht="16" thickBot="1" x14ac:dyDescent="0.25">
      <c r="B62" s="217"/>
      <c r="C62" s="161" t="s">
        <v>70</v>
      </c>
      <c r="D62" s="166"/>
      <c r="E62" s="172">
        <f t="shared" si="1"/>
        <v>0</v>
      </c>
      <c r="F62" s="173"/>
      <c r="G62" s="165"/>
      <c r="H62" s="348"/>
      <c r="I62" s="213"/>
      <c r="J62" s="279"/>
      <c r="K62" s="279"/>
      <c r="L62" s="213"/>
      <c r="M62" s="60"/>
      <c r="N62" s="160" t="s">
        <v>209</v>
      </c>
      <c r="O62" s="166"/>
      <c r="P62" s="172">
        <f t="shared" si="0"/>
        <v>0</v>
      </c>
      <c r="Q62" s="173"/>
      <c r="R62" s="165"/>
      <c r="S62" s="348"/>
      <c r="T62" s="217"/>
    </row>
    <row r="63" spans="2:20" s="218" customFormat="1" ht="16" thickBot="1" x14ac:dyDescent="0.25">
      <c r="B63" s="217"/>
      <c r="C63" s="160" t="s">
        <v>71</v>
      </c>
      <c r="D63" s="166"/>
      <c r="E63" s="172">
        <f t="shared" si="1"/>
        <v>0</v>
      </c>
      <c r="F63" s="173"/>
      <c r="G63" s="165"/>
      <c r="H63" s="348"/>
      <c r="I63" s="213"/>
      <c r="J63" s="279"/>
      <c r="K63" s="279"/>
      <c r="L63" s="213"/>
      <c r="M63" s="60"/>
      <c r="N63" s="160" t="s">
        <v>210</v>
      </c>
      <c r="O63" s="166"/>
      <c r="P63" s="172">
        <f t="shared" si="0"/>
        <v>0</v>
      </c>
      <c r="Q63" s="173"/>
      <c r="R63" s="165"/>
      <c r="S63" s="348"/>
      <c r="T63" s="217"/>
    </row>
    <row r="64" spans="2:20" s="218" customFormat="1" ht="16" customHeight="1" thickBot="1" x14ac:dyDescent="0.25">
      <c r="B64" s="217"/>
      <c r="C64" s="160" t="s">
        <v>72</v>
      </c>
      <c r="D64" s="167"/>
      <c r="E64" s="172">
        <f t="shared" si="1"/>
        <v>0</v>
      </c>
      <c r="F64" s="174"/>
      <c r="G64" s="168"/>
      <c r="H64" s="349"/>
      <c r="I64" s="213"/>
      <c r="J64" s="213"/>
      <c r="K64" s="213"/>
      <c r="L64" s="213"/>
      <c r="M64" s="60"/>
      <c r="N64" s="160" t="s">
        <v>211</v>
      </c>
      <c r="O64" s="167"/>
      <c r="P64" s="172">
        <f t="shared" si="0"/>
        <v>0</v>
      </c>
      <c r="Q64" s="174"/>
      <c r="R64" s="168"/>
      <c r="S64" s="349"/>
      <c r="T64" s="217"/>
    </row>
    <row r="65" spans="2:20" s="218" customFormat="1" ht="16" thickBot="1" x14ac:dyDescent="0.25">
      <c r="B65" s="217"/>
      <c r="C65" s="160" t="s">
        <v>73</v>
      </c>
      <c r="D65" s="166"/>
      <c r="E65" s="172">
        <f t="shared" si="1"/>
        <v>0</v>
      </c>
      <c r="F65" s="173"/>
      <c r="G65" s="165"/>
      <c r="H65" s="348"/>
      <c r="I65" s="2"/>
      <c r="J65" s="449"/>
      <c r="K65" s="449"/>
      <c r="L65" s="2"/>
      <c r="M65" s="59"/>
      <c r="N65" s="160" t="s">
        <v>212</v>
      </c>
      <c r="O65" s="166"/>
      <c r="P65" s="172">
        <f t="shared" si="0"/>
        <v>0</v>
      </c>
      <c r="Q65" s="173"/>
      <c r="R65" s="165"/>
      <c r="S65" s="348"/>
      <c r="T65" s="217"/>
    </row>
    <row r="66" spans="2:20" s="218" customFormat="1" ht="16" thickBot="1" x14ac:dyDescent="0.25">
      <c r="B66" s="217"/>
      <c r="C66" s="160" t="s">
        <v>74</v>
      </c>
      <c r="D66" s="166"/>
      <c r="E66" s="172">
        <f t="shared" si="1"/>
        <v>0</v>
      </c>
      <c r="F66" s="173"/>
      <c r="G66" s="165"/>
      <c r="H66" s="348"/>
      <c r="I66" s="2"/>
      <c r="J66" s="449"/>
      <c r="K66" s="449"/>
      <c r="L66" s="2"/>
      <c r="M66" s="59"/>
      <c r="N66" s="160" t="s">
        <v>213</v>
      </c>
      <c r="O66" s="166"/>
      <c r="P66" s="172">
        <f t="shared" si="0"/>
        <v>0</v>
      </c>
      <c r="Q66" s="173"/>
      <c r="R66" s="165"/>
      <c r="S66" s="348"/>
      <c r="T66" s="217"/>
    </row>
    <row r="67" spans="2:20" s="218" customFormat="1" ht="16" thickBot="1" x14ac:dyDescent="0.25">
      <c r="B67" s="217"/>
      <c r="C67" s="160" t="s">
        <v>75</v>
      </c>
      <c r="D67" s="166"/>
      <c r="E67" s="172">
        <f t="shared" si="1"/>
        <v>0</v>
      </c>
      <c r="F67" s="173"/>
      <c r="G67" s="165"/>
      <c r="H67" s="348"/>
      <c r="I67" s="2"/>
      <c r="J67" s="2"/>
      <c r="K67" s="2"/>
      <c r="L67" s="2"/>
      <c r="M67" s="59"/>
      <c r="N67" s="160" t="s">
        <v>214</v>
      </c>
      <c r="O67" s="166"/>
      <c r="P67" s="172">
        <f t="shared" si="0"/>
        <v>0</v>
      </c>
      <c r="Q67" s="173"/>
      <c r="R67" s="165"/>
      <c r="S67" s="350"/>
      <c r="T67" s="217"/>
    </row>
    <row r="68" spans="2:20" s="218" customFormat="1" ht="16" thickBot="1" x14ac:dyDescent="0.25">
      <c r="B68" s="217"/>
      <c r="C68" s="158" t="s">
        <v>104</v>
      </c>
      <c r="D68" s="162">
        <f>SUM(D56:D67)</f>
        <v>0</v>
      </c>
      <c r="E68" s="162">
        <f>SUM(E56:E67)</f>
        <v>0</v>
      </c>
      <c r="F68" s="169">
        <f>SUM(F56:F67)</f>
        <v>0</v>
      </c>
      <c r="G68" s="163">
        <f>SUM(G56:G67)</f>
        <v>0</v>
      </c>
      <c r="H68" s="222"/>
      <c r="I68" s="2"/>
      <c r="J68" s="2"/>
      <c r="K68" s="2"/>
      <c r="L68" s="2"/>
      <c r="M68" s="59"/>
      <c r="N68" s="160" t="s">
        <v>215</v>
      </c>
      <c r="O68" s="166"/>
      <c r="P68" s="172">
        <f t="shared" si="0"/>
        <v>0</v>
      </c>
      <c r="Q68" s="166"/>
      <c r="R68" s="280"/>
      <c r="S68" s="348"/>
      <c r="T68" s="217"/>
    </row>
    <row r="69" spans="2:20" s="218" customFormat="1" ht="16" thickBot="1" x14ac:dyDescent="0.25">
      <c r="B69" s="217"/>
      <c r="C69" s="448"/>
      <c r="D69" s="448"/>
      <c r="E69" s="448"/>
      <c r="F69" s="213"/>
      <c r="G69" s="2"/>
      <c r="H69" s="2"/>
      <c r="I69" s="2"/>
      <c r="J69" s="2"/>
      <c r="K69" s="2"/>
      <c r="L69" s="2"/>
      <c r="M69" s="59"/>
      <c r="N69" s="158" t="s">
        <v>104</v>
      </c>
      <c r="O69" s="162">
        <f>SUM(O56:O68)</f>
        <v>0</v>
      </c>
      <c r="P69" s="162">
        <f>SUM(P56:P68)</f>
        <v>0</v>
      </c>
      <c r="Q69" s="169">
        <f>SUM(Q56:Q68)</f>
        <v>0</v>
      </c>
      <c r="R69" s="163">
        <f>SUM(R56:R68)</f>
        <v>0</v>
      </c>
      <c r="S69" s="351"/>
      <c r="T69" s="217"/>
    </row>
    <row r="70" spans="2:20" s="218" customFormat="1" x14ac:dyDescent="0.2">
      <c r="B70" s="217"/>
      <c r="C70" s="388"/>
      <c r="D70" s="388"/>
      <c r="E70" s="388"/>
      <c r="F70" s="394"/>
      <c r="G70" s="2"/>
      <c r="H70" s="2"/>
      <c r="I70" s="2"/>
      <c r="J70" s="2"/>
      <c r="K70" s="2"/>
      <c r="L70" s="2"/>
      <c r="M70" s="59"/>
      <c r="N70" s="400"/>
      <c r="O70" s="401"/>
      <c r="P70" s="401"/>
      <c r="Q70" s="402"/>
      <c r="R70" s="402"/>
      <c r="S70" s="399"/>
      <c r="T70" s="217"/>
    </row>
    <row r="71" spans="2:20" x14ac:dyDescent="0.2">
      <c r="B71" s="63"/>
      <c r="C71" s="18"/>
      <c r="D71" s="63"/>
      <c r="E71" s="63"/>
      <c r="F71" s="213"/>
      <c r="G71" s="63"/>
      <c r="H71" s="63"/>
      <c r="I71" s="63"/>
      <c r="J71" s="63"/>
      <c r="K71" s="63"/>
      <c r="L71" s="63"/>
      <c r="M71" s="63"/>
      <c r="N71" s="217"/>
      <c r="O71" s="217"/>
      <c r="P71" s="217"/>
      <c r="Q71" s="217"/>
      <c r="R71" s="217"/>
      <c r="S71" s="63"/>
      <c r="T71" s="63"/>
    </row>
    <row r="72" spans="2:20" x14ac:dyDescent="0.2">
      <c r="B72" s="63"/>
      <c r="C72" s="440" t="s">
        <v>221</v>
      </c>
      <c r="D72" s="440"/>
      <c r="E72" s="63"/>
      <c r="F72" s="394"/>
      <c r="G72" s="63"/>
      <c r="H72" s="63"/>
      <c r="I72" s="63"/>
      <c r="J72" s="63"/>
      <c r="K72" s="63"/>
      <c r="L72" s="63"/>
      <c r="M72" s="63"/>
      <c r="N72" s="440" t="s">
        <v>221</v>
      </c>
      <c r="O72" s="440"/>
      <c r="P72" s="217"/>
      <c r="Q72" s="217"/>
      <c r="R72" s="217"/>
      <c r="S72" s="63"/>
      <c r="T72" s="63"/>
    </row>
    <row r="73" spans="2:20" ht="16" thickBot="1" x14ac:dyDescent="0.25">
      <c r="B73" s="63"/>
      <c r="C73" s="322" t="s">
        <v>222</v>
      </c>
      <c r="D73" s="322" t="s">
        <v>223</v>
      </c>
      <c r="E73" s="63"/>
      <c r="F73" s="394"/>
      <c r="G73" s="63"/>
      <c r="H73" s="63"/>
      <c r="I73" s="63"/>
      <c r="J73" s="63"/>
      <c r="K73" s="63"/>
      <c r="L73" s="63"/>
      <c r="M73" s="63"/>
      <c r="N73" s="322" t="s">
        <v>222</v>
      </c>
      <c r="O73" s="322" t="s">
        <v>223</v>
      </c>
      <c r="P73" s="217"/>
      <c r="Q73" s="217"/>
      <c r="R73" s="217"/>
      <c r="S73" s="63"/>
      <c r="T73" s="63"/>
    </row>
    <row r="74" spans="2:20" x14ac:dyDescent="0.2">
      <c r="B74" s="63"/>
      <c r="C74" s="203"/>
      <c r="D74" s="321">
        <f>C74/1000</f>
        <v>0</v>
      </c>
      <c r="E74" s="63"/>
      <c r="F74" s="394"/>
      <c r="G74" s="63"/>
      <c r="H74" s="63"/>
      <c r="I74" s="63"/>
      <c r="J74" s="63"/>
      <c r="K74" s="63"/>
      <c r="L74" s="63"/>
      <c r="M74" s="63"/>
      <c r="N74" s="203"/>
      <c r="O74" s="321">
        <f>N74/1000</f>
        <v>0</v>
      </c>
      <c r="P74" s="217"/>
      <c r="Q74" s="217"/>
      <c r="R74" s="217"/>
      <c r="S74" s="63"/>
      <c r="T74" s="63"/>
    </row>
    <row r="75" spans="2:20" x14ac:dyDescent="0.2">
      <c r="B75" s="63"/>
      <c r="C75" s="394"/>
      <c r="D75" s="394"/>
      <c r="E75" s="63"/>
      <c r="F75" s="394"/>
      <c r="G75" s="63"/>
      <c r="H75" s="63"/>
      <c r="I75" s="63"/>
      <c r="J75" s="63"/>
      <c r="K75" s="63"/>
      <c r="L75" s="63"/>
      <c r="M75" s="63"/>
      <c r="N75" s="394"/>
      <c r="O75" s="394"/>
      <c r="P75" s="217"/>
      <c r="Q75" s="217"/>
      <c r="R75" s="217"/>
      <c r="S75" s="63"/>
      <c r="T75" s="63"/>
    </row>
    <row r="76" spans="2:20" ht="16" thickBot="1" x14ac:dyDescent="0.25">
      <c r="B76" s="63"/>
      <c r="C76" s="322" t="s">
        <v>224</v>
      </c>
      <c r="D76" s="322" t="s">
        <v>223</v>
      </c>
      <c r="E76" s="63"/>
      <c r="F76" s="394"/>
      <c r="G76" s="63"/>
      <c r="H76" s="63"/>
      <c r="I76" s="63"/>
      <c r="J76" s="63"/>
      <c r="K76" s="63"/>
      <c r="L76" s="63"/>
      <c r="M76" s="63"/>
      <c r="N76" s="322" t="s">
        <v>224</v>
      </c>
      <c r="O76" s="322" t="s">
        <v>223</v>
      </c>
      <c r="P76" s="217"/>
      <c r="Q76" s="217"/>
      <c r="R76" s="217"/>
      <c r="S76" s="63"/>
      <c r="T76" s="63"/>
    </row>
    <row r="77" spans="2:20" x14ac:dyDescent="0.2">
      <c r="B77" s="63"/>
      <c r="C77" s="203"/>
      <c r="D77" s="202">
        <f>C77*0.764555</f>
        <v>0</v>
      </c>
      <c r="E77" s="63"/>
      <c r="F77" s="394"/>
      <c r="G77" s="63"/>
      <c r="H77" s="63"/>
      <c r="I77" s="63"/>
      <c r="J77" s="63"/>
      <c r="K77" s="63"/>
      <c r="L77" s="63"/>
      <c r="M77" s="63"/>
      <c r="N77" s="203"/>
      <c r="O77" s="202">
        <f>N77*0.764555</f>
        <v>0</v>
      </c>
      <c r="P77" s="217"/>
      <c r="Q77" s="217"/>
      <c r="R77" s="217"/>
      <c r="S77" s="63"/>
      <c r="T77" s="63"/>
    </row>
    <row r="78" spans="2:20" x14ac:dyDescent="0.2">
      <c r="B78" s="63"/>
      <c r="C78" s="18"/>
      <c r="D78" s="63"/>
      <c r="E78" s="63"/>
      <c r="F78" s="394"/>
      <c r="G78" s="63"/>
      <c r="H78" s="63"/>
      <c r="I78" s="63"/>
      <c r="J78" s="63"/>
      <c r="K78" s="63"/>
      <c r="L78" s="63"/>
      <c r="M78" s="63"/>
      <c r="N78" s="217"/>
      <c r="O78" s="217"/>
      <c r="P78" s="217"/>
      <c r="Q78" s="217"/>
      <c r="R78" s="217"/>
      <c r="S78" s="63"/>
      <c r="T78" s="63"/>
    </row>
    <row r="79" spans="2:20" x14ac:dyDescent="0.2">
      <c r="B79" s="63"/>
      <c r="C79" s="313"/>
      <c r="D79" s="295"/>
      <c r="E79" s="389"/>
      <c r="F79" s="394"/>
      <c r="G79" s="394"/>
      <c r="H79" s="195"/>
      <c r="I79" s="394"/>
      <c r="J79" s="394"/>
      <c r="K79" s="394"/>
      <c r="L79" s="394"/>
      <c r="M79" s="60"/>
      <c r="N79" s="277"/>
      <c r="O79" s="276"/>
      <c r="P79" s="274"/>
      <c r="Q79" s="274"/>
      <c r="R79" s="278"/>
      <c r="S79" s="63"/>
      <c r="T79" s="63"/>
    </row>
    <row r="80" spans="2:20" ht="20" x14ac:dyDescent="0.2">
      <c r="B80" s="217"/>
      <c r="C80" s="443" t="s">
        <v>324</v>
      </c>
      <c r="D80" s="443"/>
      <c r="E80" s="443"/>
      <c r="F80" s="443"/>
      <c r="G80" s="443"/>
      <c r="H80" s="195"/>
      <c r="I80" s="394"/>
      <c r="J80" s="394"/>
      <c r="K80" s="394"/>
      <c r="L80" s="394"/>
      <c r="M80" s="60"/>
      <c r="N80" s="450" t="s">
        <v>323</v>
      </c>
      <c r="O80" s="450"/>
      <c r="P80" s="450"/>
      <c r="Q80" s="450"/>
      <c r="R80" s="450"/>
      <c r="S80" s="63"/>
      <c r="T80" s="217"/>
    </row>
    <row r="81" spans="2:20" ht="20" x14ac:dyDescent="0.2">
      <c r="B81" s="217"/>
      <c r="C81" s="27"/>
      <c r="D81" s="27"/>
      <c r="E81" s="50"/>
      <c r="F81" s="27"/>
      <c r="G81" s="27"/>
      <c r="H81" s="195"/>
      <c r="I81" s="394"/>
      <c r="J81" s="394"/>
      <c r="K81" s="394"/>
      <c r="L81" s="394"/>
      <c r="M81" s="60"/>
      <c r="N81" s="27"/>
      <c r="O81" s="27"/>
      <c r="P81" s="50"/>
      <c r="Q81" s="27"/>
      <c r="R81" s="27"/>
      <c r="S81" s="63"/>
      <c r="T81" s="217"/>
    </row>
    <row r="82" spans="2:20" ht="19" x14ac:dyDescent="0.2">
      <c r="B82" s="217"/>
      <c r="C82" s="451" t="s">
        <v>108</v>
      </c>
      <c r="D82" s="451"/>
      <c r="E82" s="451"/>
      <c r="F82" s="451"/>
      <c r="G82" s="303">
        <f>SUM(D74+D77)</f>
        <v>0</v>
      </c>
      <c r="H82" s="195"/>
      <c r="I82" s="394"/>
      <c r="J82" s="394"/>
      <c r="K82" s="394"/>
      <c r="L82" s="394"/>
      <c r="M82" s="60"/>
      <c r="N82" s="451" t="s">
        <v>108</v>
      </c>
      <c r="O82" s="451"/>
      <c r="P82" s="451"/>
      <c r="Q82" s="451"/>
      <c r="R82" s="303">
        <f>SUM(O74+O77)</f>
        <v>0</v>
      </c>
      <c r="S82" s="63"/>
      <c r="T82" s="217"/>
    </row>
    <row r="83" spans="2:20" ht="20" x14ac:dyDescent="0.2">
      <c r="B83" s="217"/>
      <c r="C83" s="27"/>
      <c r="D83" s="27"/>
      <c r="E83" s="50"/>
      <c r="F83" s="71"/>
      <c r="G83" s="394"/>
      <c r="H83" s="195"/>
      <c r="I83" s="394"/>
      <c r="J83" s="394"/>
      <c r="K83" s="394"/>
      <c r="L83" s="394"/>
      <c r="M83" s="60"/>
      <c r="N83" s="394"/>
      <c r="O83" s="394"/>
      <c r="P83" s="394"/>
      <c r="Q83" s="394"/>
      <c r="R83" s="394"/>
      <c r="S83" s="63"/>
      <c r="T83" s="217"/>
    </row>
    <row r="84" spans="2:20" ht="21" thickBot="1" x14ac:dyDescent="0.25">
      <c r="B84" s="217"/>
      <c r="C84" s="27"/>
      <c r="D84" s="27"/>
      <c r="E84" s="50"/>
      <c r="F84" s="71"/>
      <c r="G84" s="394"/>
      <c r="H84" s="195"/>
      <c r="I84" s="394"/>
      <c r="J84" s="394"/>
      <c r="K84" s="394"/>
      <c r="L84" s="394"/>
      <c r="M84" s="60"/>
      <c r="N84" s="394"/>
      <c r="O84" s="394"/>
      <c r="P84" s="394"/>
      <c r="Q84" s="394"/>
      <c r="R84" s="394"/>
      <c r="S84" s="63"/>
      <c r="T84" s="217"/>
    </row>
    <row r="85" spans="2:20" ht="61" thickBot="1" x14ac:dyDescent="0.25">
      <c r="B85" s="217"/>
      <c r="C85" s="170" t="s">
        <v>25</v>
      </c>
      <c r="D85" s="159" t="s">
        <v>106</v>
      </c>
      <c r="E85" s="159" t="s">
        <v>107</v>
      </c>
      <c r="F85" s="193" t="s">
        <v>219</v>
      </c>
      <c r="G85" s="171" t="s">
        <v>220</v>
      </c>
      <c r="H85" s="196" t="s">
        <v>218</v>
      </c>
      <c r="I85" s="394"/>
      <c r="J85" s="279"/>
      <c r="K85" s="279"/>
      <c r="L85" s="394"/>
      <c r="M85" s="60"/>
      <c r="N85" s="158" t="s">
        <v>250</v>
      </c>
      <c r="O85" s="159" t="s">
        <v>106</v>
      </c>
      <c r="P85" s="159" t="s">
        <v>107</v>
      </c>
      <c r="Q85" s="193" t="s">
        <v>219</v>
      </c>
      <c r="R85" s="171" t="s">
        <v>220</v>
      </c>
      <c r="S85" s="196" t="s">
        <v>218</v>
      </c>
      <c r="T85" s="217"/>
    </row>
    <row r="86" spans="2:20" ht="16" thickBot="1" x14ac:dyDescent="0.25">
      <c r="B86" s="217"/>
      <c r="C86" s="160" t="s">
        <v>64</v>
      </c>
      <c r="D86" s="164"/>
      <c r="E86" s="172">
        <f>((D86*$G$82)*59.33)/1000</f>
        <v>0</v>
      </c>
      <c r="F86" s="173"/>
      <c r="G86" s="165"/>
      <c r="H86" s="348"/>
      <c r="I86" s="394"/>
      <c r="J86" s="279"/>
      <c r="K86" s="279"/>
      <c r="L86" s="394"/>
      <c r="M86" s="60"/>
      <c r="N86" s="160" t="s">
        <v>203</v>
      </c>
      <c r="O86" s="164"/>
      <c r="P86" s="172">
        <f>((O86*$R$82)*59.33)/1000</f>
        <v>0</v>
      </c>
      <c r="Q86" s="173"/>
      <c r="R86" s="165"/>
      <c r="S86" s="348"/>
      <c r="T86" s="217"/>
    </row>
    <row r="87" spans="2:20" ht="16" thickBot="1" x14ac:dyDescent="0.25">
      <c r="B87" s="217"/>
      <c r="C87" s="160" t="s">
        <v>65</v>
      </c>
      <c r="D87" s="166"/>
      <c r="E87" s="172">
        <f t="shared" ref="E87:E97" si="2">((D87*$G$82)*59.33)/1000</f>
        <v>0</v>
      </c>
      <c r="F87" s="173"/>
      <c r="G87" s="165"/>
      <c r="H87" s="348"/>
      <c r="I87" s="394"/>
      <c r="J87" s="279"/>
      <c r="K87" s="279"/>
      <c r="L87" s="394"/>
      <c r="M87" s="60"/>
      <c r="N87" s="160" t="s">
        <v>204</v>
      </c>
      <c r="O87" s="166"/>
      <c r="P87" s="172">
        <f t="shared" ref="P87:P98" si="3">((O87*$R$82)*59.33)/1000</f>
        <v>0</v>
      </c>
      <c r="Q87" s="173"/>
      <c r="R87" s="165"/>
      <c r="S87" s="348"/>
      <c r="T87" s="217"/>
    </row>
    <row r="88" spans="2:20" ht="16" thickBot="1" x14ac:dyDescent="0.25">
      <c r="B88" s="217"/>
      <c r="C88" s="160" t="s">
        <v>66</v>
      </c>
      <c r="D88" s="166"/>
      <c r="E88" s="172">
        <f t="shared" si="2"/>
        <v>0</v>
      </c>
      <c r="F88" s="173"/>
      <c r="G88" s="165"/>
      <c r="H88" s="348"/>
      <c r="I88" s="394"/>
      <c r="J88" s="279"/>
      <c r="K88" s="279"/>
      <c r="L88" s="394"/>
      <c r="M88" s="60"/>
      <c r="N88" s="160" t="s">
        <v>205</v>
      </c>
      <c r="O88" s="166"/>
      <c r="P88" s="172">
        <f t="shared" si="3"/>
        <v>0</v>
      </c>
      <c r="Q88" s="173"/>
      <c r="R88" s="165"/>
      <c r="S88" s="348"/>
      <c r="T88" s="217"/>
    </row>
    <row r="89" spans="2:20" ht="16" thickBot="1" x14ac:dyDescent="0.25">
      <c r="B89" s="217"/>
      <c r="C89" s="160" t="s">
        <v>67</v>
      </c>
      <c r="D89" s="166"/>
      <c r="E89" s="172">
        <f t="shared" si="2"/>
        <v>0</v>
      </c>
      <c r="F89" s="173"/>
      <c r="G89" s="165"/>
      <c r="H89" s="348"/>
      <c r="I89" s="394"/>
      <c r="J89" s="279"/>
      <c r="K89" s="279"/>
      <c r="L89" s="394"/>
      <c r="M89" s="60"/>
      <c r="N89" s="160" t="s">
        <v>206</v>
      </c>
      <c r="O89" s="166"/>
      <c r="P89" s="172">
        <f t="shared" si="3"/>
        <v>0</v>
      </c>
      <c r="Q89" s="173"/>
      <c r="R89" s="165"/>
      <c r="S89" s="348"/>
      <c r="T89" s="217"/>
    </row>
    <row r="90" spans="2:20" ht="16" thickBot="1" x14ac:dyDescent="0.25">
      <c r="B90" s="217"/>
      <c r="C90" s="160" t="s">
        <v>68</v>
      </c>
      <c r="D90" s="166"/>
      <c r="E90" s="172">
        <f t="shared" si="2"/>
        <v>0</v>
      </c>
      <c r="F90" s="173"/>
      <c r="G90" s="165"/>
      <c r="H90" s="348"/>
      <c r="I90" s="394"/>
      <c r="J90" s="279"/>
      <c r="K90" s="279"/>
      <c r="L90" s="394"/>
      <c r="M90" s="60"/>
      <c r="N90" s="160" t="s">
        <v>207</v>
      </c>
      <c r="O90" s="166"/>
      <c r="P90" s="172">
        <f t="shared" si="3"/>
        <v>0</v>
      </c>
      <c r="Q90" s="173"/>
      <c r="R90" s="165"/>
      <c r="S90" s="348"/>
      <c r="T90" s="217"/>
    </row>
    <row r="91" spans="2:20" ht="16" thickBot="1" x14ac:dyDescent="0.25">
      <c r="B91" s="217"/>
      <c r="C91" s="160" t="s">
        <v>69</v>
      </c>
      <c r="D91" s="166"/>
      <c r="E91" s="172">
        <f t="shared" si="2"/>
        <v>0</v>
      </c>
      <c r="F91" s="173"/>
      <c r="G91" s="165"/>
      <c r="H91" s="348"/>
      <c r="I91" s="394"/>
      <c r="J91" s="394"/>
      <c r="K91" s="394"/>
      <c r="L91" s="394"/>
      <c r="M91" s="60"/>
      <c r="N91" s="160" t="s">
        <v>208</v>
      </c>
      <c r="O91" s="166"/>
      <c r="P91" s="172">
        <f t="shared" si="3"/>
        <v>0</v>
      </c>
      <c r="Q91" s="173"/>
      <c r="R91" s="165"/>
      <c r="S91" s="348"/>
      <c r="T91" s="217"/>
    </row>
    <row r="92" spans="2:20" ht="16" thickBot="1" x14ac:dyDescent="0.25">
      <c r="B92" s="217"/>
      <c r="C92" s="161" t="s">
        <v>70</v>
      </c>
      <c r="D92" s="166"/>
      <c r="E92" s="172">
        <f t="shared" si="2"/>
        <v>0</v>
      </c>
      <c r="F92" s="173"/>
      <c r="G92" s="165"/>
      <c r="H92" s="348"/>
      <c r="I92" s="394"/>
      <c r="J92" s="279"/>
      <c r="K92" s="279"/>
      <c r="L92" s="394"/>
      <c r="M92" s="60"/>
      <c r="N92" s="160" t="s">
        <v>209</v>
      </c>
      <c r="O92" s="166"/>
      <c r="P92" s="172">
        <f t="shared" si="3"/>
        <v>0</v>
      </c>
      <c r="Q92" s="173"/>
      <c r="R92" s="165"/>
      <c r="S92" s="348"/>
      <c r="T92" s="217"/>
    </row>
    <row r="93" spans="2:20" ht="16" thickBot="1" x14ac:dyDescent="0.25">
      <c r="B93" s="217"/>
      <c r="C93" s="160" t="s">
        <v>71</v>
      </c>
      <c r="D93" s="166"/>
      <c r="E93" s="172">
        <f t="shared" si="2"/>
        <v>0</v>
      </c>
      <c r="F93" s="173"/>
      <c r="G93" s="165"/>
      <c r="H93" s="348"/>
      <c r="I93" s="394"/>
      <c r="J93" s="279"/>
      <c r="K93" s="279"/>
      <c r="L93" s="394"/>
      <c r="M93" s="60"/>
      <c r="N93" s="160" t="s">
        <v>210</v>
      </c>
      <c r="O93" s="166"/>
      <c r="P93" s="172">
        <f t="shared" si="3"/>
        <v>0</v>
      </c>
      <c r="Q93" s="173"/>
      <c r="R93" s="165"/>
      <c r="S93" s="348"/>
      <c r="T93" s="217"/>
    </row>
    <row r="94" spans="2:20" ht="16" thickBot="1" x14ac:dyDescent="0.25">
      <c r="B94" s="217"/>
      <c r="C94" s="160" t="s">
        <v>72</v>
      </c>
      <c r="D94" s="167"/>
      <c r="E94" s="172">
        <f t="shared" si="2"/>
        <v>0</v>
      </c>
      <c r="F94" s="174"/>
      <c r="G94" s="168"/>
      <c r="H94" s="349"/>
      <c r="I94" s="394"/>
      <c r="J94" s="394"/>
      <c r="K94" s="394"/>
      <c r="L94" s="394"/>
      <c r="M94" s="60"/>
      <c r="N94" s="160" t="s">
        <v>211</v>
      </c>
      <c r="O94" s="167"/>
      <c r="P94" s="172">
        <f t="shared" si="3"/>
        <v>0</v>
      </c>
      <c r="Q94" s="174"/>
      <c r="R94" s="168"/>
      <c r="S94" s="349"/>
      <c r="T94" s="217"/>
    </row>
    <row r="95" spans="2:20" ht="16" thickBot="1" x14ac:dyDescent="0.25">
      <c r="B95" s="217"/>
      <c r="C95" s="160" t="s">
        <v>73</v>
      </c>
      <c r="D95" s="166"/>
      <c r="E95" s="172">
        <f t="shared" si="2"/>
        <v>0</v>
      </c>
      <c r="F95" s="173"/>
      <c r="G95" s="165"/>
      <c r="H95" s="348"/>
      <c r="I95" s="2"/>
      <c r="J95" s="449"/>
      <c r="K95" s="449"/>
      <c r="L95" s="2"/>
      <c r="N95" s="160" t="s">
        <v>212</v>
      </c>
      <c r="O95" s="166"/>
      <c r="P95" s="172">
        <f t="shared" si="3"/>
        <v>0</v>
      </c>
      <c r="Q95" s="173"/>
      <c r="R95" s="165"/>
      <c r="S95" s="348"/>
      <c r="T95" s="217"/>
    </row>
    <row r="96" spans="2:20" ht="16" thickBot="1" x14ac:dyDescent="0.25">
      <c r="B96" s="217"/>
      <c r="C96" s="160" t="s">
        <v>74</v>
      </c>
      <c r="D96" s="166"/>
      <c r="E96" s="172">
        <f t="shared" si="2"/>
        <v>0</v>
      </c>
      <c r="F96" s="173"/>
      <c r="G96" s="165"/>
      <c r="H96" s="348"/>
      <c r="I96" s="2"/>
      <c r="J96" s="449"/>
      <c r="K96" s="449"/>
      <c r="L96" s="2"/>
      <c r="N96" s="160" t="s">
        <v>213</v>
      </c>
      <c r="O96" s="166"/>
      <c r="P96" s="172">
        <f t="shared" si="3"/>
        <v>0</v>
      </c>
      <c r="Q96" s="173"/>
      <c r="R96" s="165"/>
      <c r="S96" s="348"/>
      <c r="T96" s="217"/>
    </row>
    <row r="97" spans="2:20" ht="16" thickBot="1" x14ac:dyDescent="0.25">
      <c r="B97" s="217"/>
      <c r="C97" s="160" t="s">
        <v>75</v>
      </c>
      <c r="D97" s="166"/>
      <c r="E97" s="172">
        <f t="shared" si="2"/>
        <v>0</v>
      </c>
      <c r="F97" s="173"/>
      <c r="G97" s="165"/>
      <c r="H97" s="348"/>
      <c r="I97" s="2"/>
      <c r="J97" s="2"/>
      <c r="K97" s="2"/>
      <c r="L97" s="2"/>
      <c r="N97" s="160" t="s">
        <v>214</v>
      </c>
      <c r="O97" s="166"/>
      <c r="P97" s="172">
        <f t="shared" si="3"/>
        <v>0</v>
      </c>
      <c r="Q97" s="173"/>
      <c r="R97" s="165"/>
      <c r="S97" s="350"/>
      <c r="T97" s="217"/>
    </row>
    <row r="98" spans="2:20" ht="16" thickBot="1" x14ac:dyDescent="0.25">
      <c r="B98" s="217"/>
      <c r="C98" s="158" t="s">
        <v>104</v>
      </c>
      <c r="D98" s="162">
        <f>SUM(D86:D97)</f>
        <v>0</v>
      </c>
      <c r="E98" s="162">
        <f>SUM(E86:E97)</f>
        <v>0</v>
      </c>
      <c r="F98" s="169">
        <f>SUM(F86:F97)</f>
        <v>0</v>
      </c>
      <c r="G98" s="163">
        <f>SUM(G86:G97)</f>
        <v>0</v>
      </c>
      <c r="H98" s="222"/>
      <c r="I98" s="2"/>
      <c r="J98" s="2"/>
      <c r="K98" s="2"/>
      <c r="L98" s="2"/>
      <c r="N98" s="160" t="s">
        <v>215</v>
      </c>
      <c r="O98" s="166"/>
      <c r="P98" s="172">
        <f t="shared" si="3"/>
        <v>0</v>
      </c>
      <c r="Q98" s="166"/>
      <c r="R98" s="280"/>
      <c r="S98" s="348"/>
      <c r="T98" s="217"/>
    </row>
    <row r="99" spans="2:20" ht="16" thickBot="1" x14ac:dyDescent="0.25">
      <c r="B99" s="217"/>
      <c r="C99" s="448"/>
      <c r="D99" s="448"/>
      <c r="E99" s="448"/>
      <c r="F99" s="394"/>
      <c r="G99" s="2"/>
      <c r="H99" s="2"/>
      <c r="I99" s="2"/>
      <c r="J99" s="2"/>
      <c r="K99" s="2"/>
      <c r="L99" s="2"/>
      <c r="N99" s="158" t="s">
        <v>104</v>
      </c>
      <c r="O99" s="162">
        <f>SUM(O86:O98)</f>
        <v>0</v>
      </c>
      <c r="P99" s="162">
        <f>SUM(P86:P98)</f>
        <v>0</v>
      </c>
      <c r="Q99" s="169">
        <f>SUM(Q86:Q98)</f>
        <v>0</v>
      </c>
      <c r="R99" s="163">
        <f>SUM(R86:R98)</f>
        <v>0</v>
      </c>
      <c r="S99" s="351"/>
      <c r="T99" s="217"/>
    </row>
    <row r="100" spans="2:20" x14ac:dyDescent="0.2">
      <c r="B100" s="63"/>
      <c r="C100" s="18"/>
      <c r="D100" s="63"/>
      <c r="E100" s="63"/>
      <c r="F100" s="394"/>
      <c r="G100" s="63"/>
      <c r="H100" s="63"/>
      <c r="I100" s="63"/>
      <c r="J100" s="63"/>
      <c r="K100" s="63"/>
      <c r="L100" s="63"/>
      <c r="M100" s="63"/>
      <c r="N100" s="217"/>
      <c r="O100" s="217"/>
      <c r="P100" s="217"/>
      <c r="Q100" s="217"/>
      <c r="R100" s="217"/>
      <c r="S100" s="63"/>
      <c r="T100" s="63"/>
    </row>
  </sheetData>
  <sheetProtection algorithmName="SHA-512" hashValue="Cl4pEa0SPlktN5//Tfoit28aNlfQhQmseDsOuG4MT1ymM33LcNY/CC0nMLu8QFB2xOX/CX12Ih5ffbG+uR4HOg==" saltValue="bTQzSp9ePgvond28OBj8Nw==" spinCount="100000" sheet="1" formatCells="0" formatColumns="0" formatRows="0" insertColumns="0" insertRows="0" insertHyperlinks="0" deleteColumns="0" deleteRows="0" sort="0" autoFilter="0" pivotTables="0"/>
  <mergeCells count="36">
    <mergeCell ref="C69:E69"/>
    <mergeCell ref="C16:E16"/>
    <mergeCell ref="F16:K16"/>
    <mergeCell ref="H23:K23"/>
    <mergeCell ref="C38:E38"/>
    <mergeCell ref="C50:G50"/>
    <mergeCell ref="J65:K65"/>
    <mergeCell ref="J66:K66"/>
    <mergeCell ref="C23:G23"/>
    <mergeCell ref="C20:L20"/>
    <mergeCell ref="C19:R19"/>
    <mergeCell ref="H44:N44"/>
    <mergeCell ref="H43:N43"/>
    <mergeCell ref="C15:E15"/>
    <mergeCell ref="F15:K15"/>
    <mergeCell ref="C52:F52"/>
    <mergeCell ref="N23:R23"/>
    <mergeCell ref="C9:H9"/>
    <mergeCell ref="C10:H10"/>
    <mergeCell ref="C14:E14"/>
    <mergeCell ref="F14:K14"/>
    <mergeCell ref="N50:R50"/>
    <mergeCell ref="N52:Q52"/>
    <mergeCell ref="C43:D43"/>
    <mergeCell ref="C40:R40"/>
    <mergeCell ref="C41:R42"/>
    <mergeCell ref="Q43:R43"/>
    <mergeCell ref="C72:D72"/>
    <mergeCell ref="N72:O72"/>
    <mergeCell ref="J96:K96"/>
    <mergeCell ref="C99:E99"/>
    <mergeCell ref="C80:G80"/>
    <mergeCell ref="N80:R80"/>
    <mergeCell ref="C82:F82"/>
    <mergeCell ref="N82:Q82"/>
    <mergeCell ref="J95:K95"/>
  </mergeCells>
  <pageMargins left="0" right="0" top="0" bottom="0" header="0" footer="0"/>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le13"/>
  <dimension ref="B1:W97"/>
  <sheetViews>
    <sheetView showGridLines="0" workbookViewId="0">
      <selection activeCell="D47" sqref="D47"/>
    </sheetView>
  </sheetViews>
  <sheetFormatPr baseColWidth="10" defaultColWidth="10.83203125" defaultRowHeight="15" x14ac:dyDescent="0.2"/>
  <cols>
    <col min="1" max="2" width="1.83203125" style="59" customWidth="1"/>
    <col min="3" max="3" width="23" style="59" customWidth="1"/>
    <col min="4" max="4" width="31" style="59" customWidth="1"/>
    <col min="5" max="5" width="19.6640625" style="59" customWidth="1"/>
    <col min="6" max="6" width="26.83203125" style="59" bestFit="1" customWidth="1"/>
    <col min="7" max="7" width="27.33203125" style="59" customWidth="1"/>
    <col min="8" max="8" width="21.5" style="59" customWidth="1"/>
    <col min="9" max="13" width="27.6640625" style="59" customWidth="1"/>
    <col min="14" max="14" width="10.5" style="59" customWidth="1"/>
    <col min="15" max="15" width="10.83203125" style="59" hidden="1" customWidth="1"/>
    <col min="16" max="16384" width="10.83203125" style="59"/>
  </cols>
  <sheetData>
    <row r="1" spans="2:23" s="61" customFormat="1" ht="13" x14ac:dyDescent="0.15"/>
    <row r="2" spans="2:23" s="61" customFormat="1" ht="13" x14ac:dyDescent="0.15">
      <c r="B2" s="18"/>
      <c r="C2"/>
      <c r="D2"/>
      <c r="E2"/>
      <c r="F2"/>
      <c r="G2"/>
      <c r="H2"/>
      <c r="I2" s="18"/>
      <c r="J2" s="18"/>
      <c r="K2" s="18"/>
      <c r="L2" s="18"/>
      <c r="M2" s="18"/>
      <c r="N2" s="18"/>
    </row>
    <row r="3" spans="2:23" s="61" customFormat="1" ht="3" customHeight="1" x14ac:dyDescent="0.15">
      <c r="B3" s="18"/>
      <c r="C3" s="55"/>
      <c r="D3" s="55"/>
      <c r="E3" s="55"/>
      <c r="F3" s="55"/>
      <c r="G3" s="55"/>
      <c r="H3" s="55"/>
      <c r="I3" s="55"/>
      <c r="J3" s="55"/>
      <c r="K3" s="55"/>
      <c r="L3" s="55"/>
      <c r="M3" s="55"/>
      <c r="N3" s="53"/>
      <c r="O3" s="79"/>
      <c r="P3" s="79"/>
      <c r="Q3" s="79"/>
      <c r="R3" s="79"/>
      <c r="S3" s="79"/>
      <c r="T3" s="79"/>
      <c r="U3" s="79"/>
      <c r="V3" s="79"/>
      <c r="W3" s="79"/>
    </row>
    <row r="4" spans="2:23" s="61" customFormat="1" ht="122" customHeight="1" x14ac:dyDescent="0.15">
      <c r="B4" s="18"/>
      <c r="C4" s="375"/>
      <c r="D4" s="469" t="s">
        <v>162</v>
      </c>
      <c r="E4" s="469"/>
      <c r="F4" s="469"/>
      <c r="G4" s="469"/>
      <c r="H4" s="372"/>
      <c r="I4" s="372"/>
      <c r="J4" s="232"/>
      <c r="K4" s="232"/>
      <c r="L4" s="232"/>
      <c r="M4" s="232"/>
      <c r="N4" s="53"/>
      <c r="O4" s="79"/>
      <c r="P4" s="79"/>
      <c r="Q4" s="79"/>
      <c r="R4" s="79"/>
      <c r="S4" s="79"/>
      <c r="T4" s="79"/>
      <c r="U4" s="79"/>
      <c r="V4" s="79"/>
      <c r="W4" s="79"/>
    </row>
    <row r="5" spans="2:23" s="61" customFormat="1" ht="2" customHeight="1" x14ac:dyDescent="0.15">
      <c r="B5" s="18"/>
      <c r="C5" s="55"/>
      <c r="D5" s="55"/>
      <c r="E5" s="55"/>
      <c r="F5" s="55"/>
      <c r="G5" s="55"/>
      <c r="H5" s="55"/>
      <c r="I5" s="55"/>
      <c r="J5" s="55"/>
      <c r="K5" s="55"/>
      <c r="L5" s="55"/>
      <c r="M5" s="55"/>
      <c r="N5" s="53"/>
      <c r="O5" s="79"/>
      <c r="P5" s="79"/>
      <c r="Q5" s="79"/>
      <c r="R5" s="79"/>
      <c r="S5" s="79"/>
      <c r="T5" s="79"/>
      <c r="U5" s="79"/>
      <c r="V5" s="79"/>
      <c r="W5" s="79"/>
    </row>
    <row r="6" spans="2:23" s="61" customFormat="1" ht="13" x14ac:dyDescent="0.15">
      <c r="B6" s="18"/>
      <c r="C6" s="18"/>
      <c r="D6" s="18"/>
      <c r="E6" s="18"/>
      <c r="F6" s="18"/>
      <c r="G6" s="18"/>
      <c r="H6" s="18"/>
      <c r="I6" s="18"/>
      <c r="J6" s="18"/>
      <c r="K6" s="18"/>
      <c r="L6" s="18"/>
      <c r="M6" s="18"/>
      <c r="N6" s="18"/>
    </row>
    <row r="7" spans="2:23" s="61" customFormat="1" ht="41" customHeight="1" x14ac:dyDescent="0.15">
      <c r="B7" s="18"/>
      <c r="C7" s="57" t="s">
        <v>92</v>
      </c>
      <c r="D7" s="56"/>
      <c r="E7" s="56"/>
      <c r="F7" s="56"/>
      <c r="G7" s="56"/>
      <c r="H7" s="56"/>
      <c r="I7" s="56"/>
      <c r="J7" s="56"/>
      <c r="K7" s="56"/>
      <c r="L7" s="56"/>
      <c r="M7" s="56"/>
      <c r="N7" s="18"/>
    </row>
    <row r="8" spans="2:23" s="61" customFormat="1" ht="13" x14ac:dyDescent="0.15">
      <c r="B8" s="18"/>
      <c r="C8" s="18"/>
      <c r="D8" s="18"/>
      <c r="E8" s="18"/>
      <c r="F8" s="18"/>
      <c r="G8" s="18"/>
      <c r="H8" s="18"/>
      <c r="I8" s="18"/>
      <c r="J8" s="18"/>
      <c r="K8" s="18"/>
      <c r="L8" s="18"/>
      <c r="M8" s="18"/>
      <c r="N8" s="18"/>
    </row>
    <row r="9" spans="2:23" s="61" customFormat="1" ht="113" customHeight="1" x14ac:dyDescent="0.15">
      <c r="B9" s="18"/>
      <c r="C9" s="434" t="s">
        <v>284</v>
      </c>
      <c r="D9" s="430"/>
      <c r="E9" s="430"/>
      <c r="F9" s="430"/>
      <c r="G9" s="430"/>
      <c r="H9" s="430"/>
      <c r="I9" s="18"/>
      <c r="J9" s="18"/>
      <c r="K9" s="18"/>
      <c r="L9" s="18"/>
      <c r="M9" s="18"/>
      <c r="N9" s="18"/>
    </row>
    <row r="10" spans="2:23" s="78" customFormat="1" ht="55" customHeight="1" x14ac:dyDescent="0.15">
      <c r="B10" s="52"/>
      <c r="C10" s="431" t="s">
        <v>109</v>
      </c>
      <c r="D10" s="431"/>
      <c r="E10" s="431"/>
      <c r="F10" s="431"/>
      <c r="G10" s="431"/>
      <c r="H10" s="431"/>
      <c r="I10" s="52"/>
      <c r="J10" s="52"/>
      <c r="K10" s="52"/>
      <c r="L10" s="52"/>
      <c r="M10" s="52"/>
      <c r="N10" s="51"/>
      <c r="O10" s="77"/>
      <c r="P10" s="77"/>
      <c r="Q10" s="77"/>
      <c r="R10" s="77"/>
      <c r="S10" s="77"/>
      <c r="T10" s="77"/>
      <c r="U10" s="77"/>
      <c r="V10" s="77"/>
      <c r="W10" s="77"/>
    </row>
    <row r="11" spans="2:23" s="61" customFormat="1" ht="13" x14ac:dyDescent="0.15">
      <c r="B11" s="18"/>
      <c r="C11" s="18"/>
      <c r="D11" s="18"/>
      <c r="E11" s="18"/>
      <c r="F11" s="18"/>
      <c r="G11" s="18"/>
      <c r="H11" s="18"/>
      <c r="I11" s="18"/>
      <c r="J11" s="18"/>
      <c r="K11" s="18"/>
      <c r="L11" s="18"/>
      <c r="M11" s="18"/>
      <c r="N11" s="18"/>
    </row>
    <row r="12" spans="2:23" s="61" customFormat="1" ht="52" customHeight="1" x14ac:dyDescent="0.15">
      <c r="B12" s="18"/>
      <c r="C12" s="472" t="s">
        <v>164</v>
      </c>
      <c r="D12" s="472"/>
      <c r="E12" s="472"/>
      <c r="F12" s="472"/>
      <c r="G12" s="472"/>
      <c r="H12" s="472"/>
      <c r="I12" s="472"/>
      <c r="J12" s="235"/>
      <c r="K12" s="235"/>
      <c r="L12" s="235"/>
      <c r="M12" s="235"/>
      <c r="N12" s="18"/>
    </row>
    <row r="13" spans="2:23" s="61" customFormat="1" ht="18" customHeight="1" thickBot="1" x14ac:dyDescent="0.2">
      <c r="B13" s="18"/>
      <c r="C13" s="80"/>
      <c r="D13" s="74"/>
      <c r="E13" s="74"/>
      <c r="F13" s="74"/>
      <c r="G13" s="74"/>
      <c r="H13" s="74"/>
      <c r="I13" s="74"/>
      <c r="J13" s="74"/>
      <c r="K13" s="74"/>
      <c r="L13" s="74"/>
      <c r="M13" s="74"/>
      <c r="N13" s="74"/>
      <c r="O13" s="76"/>
      <c r="P13" s="76"/>
      <c r="Q13" s="76"/>
      <c r="R13" s="76"/>
      <c r="S13" s="76"/>
      <c r="T13" s="76"/>
      <c r="U13" s="76"/>
      <c r="V13" s="76"/>
      <c r="W13" s="76"/>
    </row>
    <row r="14" spans="2:23" ht="32" customHeight="1" thickBot="1" x14ac:dyDescent="0.25">
      <c r="B14" s="63"/>
      <c r="C14" s="436" t="s">
        <v>99</v>
      </c>
      <c r="D14" s="436"/>
      <c r="E14" s="436"/>
      <c r="F14" s="437">
        <f>'Info fournisseurs'!H22</f>
        <v>0</v>
      </c>
      <c r="G14" s="437"/>
      <c r="H14" s="437"/>
      <c r="I14" s="437"/>
      <c r="J14" s="305"/>
      <c r="K14" s="305"/>
      <c r="L14" s="305"/>
      <c r="M14" s="305"/>
      <c r="N14" s="63"/>
    </row>
    <row r="15" spans="2:23" ht="32" customHeight="1" thickBot="1" x14ac:dyDescent="0.25">
      <c r="B15" s="63"/>
      <c r="C15" s="435" t="s">
        <v>100</v>
      </c>
      <c r="D15" s="435"/>
      <c r="E15" s="435"/>
      <c r="F15" s="458"/>
      <c r="G15" s="458"/>
      <c r="H15" s="458"/>
      <c r="I15" s="458"/>
      <c r="J15" s="323"/>
      <c r="K15" s="323"/>
      <c r="L15" s="323"/>
      <c r="M15" s="323"/>
      <c r="N15" s="34"/>
      <c r="O15" s="60"/>
      <c r="P15" s="60"/>
      <c r="Q15" s="60"/>
      <c r="R15" s="60"/>
      <c r="S15" s="60"/>
      <c r="T15" s="60"/>
    </row>
    <row r="16" spans="2:23" ht="32" customHeight="1" thickBot="1" x14ac:dyDescent="0.25">
      <c r="B16" s="63"/>
      <c r="C16" s="435" t="s">
        <v>101</v>
      </c>
      <c r="D16" s="435"/>
      <c r="E16" s="435"/>
      <c r="F16" s="459"/>
      <c r="G16" s="459"/>
      <c r="H16" s="459"/>
      <c r="I16" s="459"/>
      <c r="J16" s="324"/>
      <c r="K16" s="324"/>
      <c r="L16" s="324"/>
      <c r="M16" s="324"/>
      <c r="N16" s="34"/>
      <c r="O16" s="60"/>
      <c r="P16" s="60"/>
      <c r="Q16" s="60"/>
      <c r="R16" s="60"/>
      <c r="S16" s="60"/>
      <c r="T16" s="60"/>
    </row>
    <row r="17" spans="2:20" s="64" customFormat="1" ht="22" customHeight="1" x14ac:dyDescent="0.2">
      <c r="B17" s="73"/>
      <c r="C17" s="65"/>
      <c r="D17" s="65"/>
      <c r="E17" s="65"/>
      <c r="F17" s="65"/>
      <c r="G17" s="65"/>
      <c r="H17" s="65"/>
      <c r="I17" s="65"/>
      <c r="J17" s="65"/>
      <c r="K17" s="65"/>
      <c r="L17" s="65"/>
      <c r="M17" s="65"/>
      <c r="N17" s="73"/>
    </row>
    <row r="18" spans="2:20" s="64" customFormat="1" ht="22" customHeight="1" x14ac:dyDescent="0.2">
      <c r="B18" s="73"/>
      <c r="C18" s="433" t="s">
        <v>268</v>
      </c>
      <c r="D18" s="433"/>
      <c r="E18" s="433"/>
      <c r="F18" s="433"/>
      <c r="G18" s="433"/>
      <c r="H18" s="433"/>
      <c r="I18" s="433"/>
      <c r="J18" s="433"/>
      <c r="K18" s="433"/>
      <c r="L18" s="433"/>
      <c r="M18" s="65"/>
      <c r="N18" s="73"/>
    </row>
    <row r="19" spans="2:20" s="64" customFormat="1" ht="22" customHeight="1" x14ac:dyDescent="0.25">
      <c r="B19" s="73"/>
      <c r="C19" s="470" t="s">
        <v>267</v>
      </c>
      <c r="D19" s="470"/>
      <c r="E19" s="470"/>
      <c r="F19" s="470"/>
      <c r="G19" s="470"/>
      <c r="H19" s="470"/>
      <c r="I19" s="470"/>
      <c r="J19" s="470"/>
      <c r="K19" s="470"/>
      <c r="L19" s="470"/>
      <c r="M19" s="65"/>
      <c r="N19" s="73"/>
    </row>
    <row r="20" spans="2:20" s="64" customFormat="1" ht="22" customHeight="1" x14ac:dyDescent="0.2">
      <c r="B20" s="73"/>
      <c r="C20" s="65"/>
      <c r="D20" s="65"/>
      <c r="E20" s="65"/>
      <c r="F20" s="65"/>
      <c r="G20" s="65"/>
      <c r="H20" s="65"/>
      <c r="I20" s="65"/>
      <c r="J20" s="65"/>
      <c r="K20" s="65"/>
      <c r="L20" s="65"/>
      <c r="M20" s="65"/>
      <c r="N20" s="73"/>
    </row>
    <row r="21" spans="2:20" s="62" customFormat="1" ht="33" customHeight="1" thickBot="1" x14ac:dyDescent="0.25">
      <c r="B21" s="71"/>
      <c r="C21" s="443" t="s">
        <v>201</v>
      </c>
      <c r="D21" s="443"/>
      <c r="E21" s="443"/>
      <c r="F21" s="443"/>
      <c r="G21" s="443"/>
      <c r="H21" s="188"/>
      <c r="I21" s="460" t="s">
        <v>216</v>
      </c>
      <c r="J21" s="460"/>
      <c r="K21" s="460"/>
      <c r="L21" s="460"/>
      <c r="M21" s="460"/>
      <c r="N21" s="71"/>
    </row>
    <row r="22" spans="2:20" ht="33" customHeight="1" thickBot="1" x14ac:dyDescent="0.25">
      <c r="B22" s="63"/>
      <c r="C22" s="158" t="s">
        <v>25</v>
      </c>
      <c r="D22" s="159" t="s">
        <v>107</v>
      </c>
      <c r="E22" s="229" t="s">
        <v>219</v>
      </c>
      <c r="F22" s="170" t="s">
        <v>220</v>
      </c>
      <c r="G22" s="200" t="s">
        <v>218</v>
      </c>
      <c r="H22" s="63"/>
      <c r="I22" s="467" t="s">
        <v>250</v>
      </c>
      <c r="J22" s="463" t="s">
        <v>107</v>
      </c>
      <c r="K22" s="461" t="s">
        <v>219</v>
      </c>
      <c r="L22" s="463" t="s">
        <v>220</v>
      </c>
      <c r="M22" s="465" t="s">
        <v>218</v>
      </c>
      <c r="N22" s="35"/>
      <c r="O22" s="60"/>
      <c r="P22" s="60"/>
      <c r="Q22" s="60"/>
      <c r="R22" s="60"/>
      <c r="S22" s="60"/>
      <c r="T22" s="60"/>
    </row>
    <row r="23" spans="2:20" ht="16" thickBot="1" x14ac:dyDescent="0.25">
      <c r="B23" s="63"/>
      <c r="C23" s="160" t="s">
        <v>64</v>
      </c>
      <c r="D23" s="164"/>
      <c r="E23" s="173"/>
      <c r="F23" s="165"/>
      <c r="G23" s="338"/>
      <c r="H23" s="63"/>
      <c r="I23" s="468"/>
      <c r="J23" s="464"/>
      <c r="K23" s="462"/>
      <c r="L23" s="464"/>
      <c r="M23" s="466"/>
      <c r="N23" s="35"/>
      <c r="O23" s="60"/>
      <c r="P23" s="60"/>
      <c r="Q23" s="60"/>
      <c r="R23" s="60"/>
      <c r="S23" s="60"/>
      <c r="T23" s="60"/>
    </row>
    <row r="24" spans="2:20" ht="16" thickBot="1" x14ac:dyDescent="0.25">
      <c r="B24" s="63"/>
      <c r="C24" s="160" t="s">
        <v>65</v>
      </c>
      <c r="D24" s="166"/>
      <c r="E24" s="173"/>
      <c r="F24" s="165"/>
      <c r="G24" s="338"/>
      <c r="H24" s="63"/>
      <c r="I24" s="290" t="s">
        <v>203</v>
      </c>
      <c r="J24" s="259"/>
      <c r="K24" s="260"/>
      <c r="L24" s="283"/>
      <c r="M24" s="338"/>
      <c r="N24" s="35"/>
      <c r="O24" s="60"/>
      <c r="P24" s="60"/>
      <c r="Q24" s="60"/>
      <c r="R24" s="60"/>
      <c r="S24" s="60"/>
      <c r="T24" s="60"/>
    </row>
    <row r="25" spans="2:20" ht="16" thickBot="1" x14ac:dyDescent="0.25">
      <c r="B25" s="63"/>
      <c r="C25" s="160" t="s">
        <v>66</v>
      </c>
      <c r="D25" s="166"/>
      <c r="E25" s="173"/>
      <c r="F25" s="165"/>
      <c r="G25" s="338"/>
      <c r="H25" s="63"/>
      <c r="I25" s="282" t="s">
        <v>204</v>
      </c>
      <c r="J25" s="259"/>
      <c r="K25" s="260"/>
      <c r="L25" s="283"/>
      <c r="M25" s="338"/>
      <c r="N25" s="35"/>
      <c r="O25" s="60"/>
      <c r="P25" s="60"/>
      <c r="Q25" s="60"/>
      <c r="R25" s="60"/>
      <c r="S25" s="60"/>
      <c r="T25" s="60"/>
    </row>
    <row r="26" spans="2:20" ht="16" thickBot="1" x14ac:dyDescent="0.25">
      <c r="B26" s="63"/>
      <c r="C26" s="160" t="s">
        <v>67</v>
      </c>
      <c r="D26" s="166"/>
      <c r="E26" s="173"/>
      <c r="F26" s="165"/>
      <c r="G26" s="338"/>
      <c r="H26" s="63"/>
      <c r="I26" s="282" t="s">
        <v>205</v>
      </c>
      <c r="J26" s="259"/>
      <c r="K26" s="260"/>
      <c r="L26" s="283"/>
      <c r="M26" s="338"/>
      <c r="N26" s="35"/>
      <c r="O26" s="60"/>
      <c r="P26" s="60"/>
      <c r="Q26" s="60"/>
      <c r="R26" s="60"/>
      <c r="S26" s="60"/>
      <c r="T26" s="60"/>
    </row>
    <row r="27" spans="2:20" ht="16" thickBot="1" x14ac:dyDescent="0.25">
      <c r="B27" s="63"/>
      <c r="C27" s="160" t="s">
        <v>68</v>
      </c>
      <c r="D27" s="166"/>
      <c r="E27" s="173"/>
      <c r="F27" s="165"/>
      <c r="G27" s="338"/>
      <c r="H27" s="63"/>
      <c r="I27" s="282" t="s">
        <v>206</v>
      </c>
      <c r="J27" s="259"/>
      <c r="K27" s="260"/>
      <c r="L27" s="283"/>
      <c r="M27" s="338"/>
      <c r="N27" s="35"/>
      <c r="O27" s="60"/>
      <c r="P27" s="60"/>
      <c r="Q27" s="60"/>
      <c r="R27" s="60"/>
      <c r="S27" s="60"/>
      <c r="T27" s="60"/>
    </row>
    <row r="28" spans="2:20" ht="16" thickBot="1" x14ac:dyDescent="0.25">
      <c r="B28" s="63"/>
      <c r="C28" s="160" t="s">
        <v>69</v>
      </c>
      <c r="D28" s="166"/>
      <c r="E28" s="173"/>
      <c r="F28" s="165"/>
      <c r="G28" s="338"/>
      <c r="H28" s="63"/>
      <c r="I28" s="282" t="s">
        <v>207</v>
      </c>
      <c r="J28" s="259"/>
      <c r="K28" s="260"/>
      <c r="L28" s="283"/>
      <c r="M28" s="338"/>
      <c r="N28" s="35"/>
      <c r="O28" s="60"/>
      <c r="P28" s="60"/>
      <c r="Q28" s="60"/>
      <c r="R28" s="60"/>
      <c r="S28" s="60"/>
      <c r="T28" s="60"/>
    </row>
    <row r="29" spans="2:20" ht="16" thickBot="1" x14ac:dyDescent="0.25">
      <c r="B29" s="63"/>
      <c r="C29" s="161" t="s">
        <v>70</v>
      </c>
      <c r="D29" s="166"/>
      <c r="E29" s="173"/>
      <c r="F29" s="165"/>
      <c r="G29" s="338"/>
      <c r="H29" s="63"/>
      <c r="I29" s="282" t="s">
        <v>208</v>
      </c>
      <c r="J29" s="259"/>
      <c r="K29" s="260"/>
      <c r="L29" s="283"/>
      <c r="M29" s="338"/>
      <c r="N29" s="35"/>
      <c r="O29" s="60"/>
      <c r="P29" s="60"/>
      <c r="Q29" s="60"/>
      <c r="R29" s="60"/>
      <c r="S29" s="60"/>
      <c r="T29" s="60"/>
    </row>
    <row r="30" spans="2:20" ht="16" thickBot="1" x14ac:dyDescent="0.25">
      <c r="B30" s="63"/>
      <c r="C30" s="160" t="s">
        <v>71</v>
      </c>
      <c r="D30" s="166"/>
      <c r="E30" s="173"/>
      <c r="F30" s="165"/>
      <c r="G30" s="338"/>
      <c r="H30" s="63"/>
      <c r="I30" s="282" t="s">
        <v>209</v>
      </c>
      <c r="J30" s="259"/>
      <c r="K30" s="260"/>
      <c r="L30" s="283"/>
      <c r="M30" s="338"/>
      <c r="N30" s="35"/>
      <c r="O30" s="60"/>
      <c r="P30" s="60"/>
      <c r="Q30" s="60"/>
      <c r="R30" s="60"/>
      <c r="S30" s="60"/>
      <c r="T30" s="60"/>
    </row>
    <row r="31" spans="2:20" ht="16" thickBot="1" x14ac:dyDescent="0.25">
      <c r="B31" s="63"/>
      <c r="C31" s="160" t="s">
        <v>72</v>
      </c>
      <c r="D31" s="167"/>
      <c r="E31" s="174"/>
      <c r="F31" s="168"/>
      <c r="G31" s="339"/>
      <c r="H31" s="63"/>
      <c r="I31" s="282" t="s">
        <v>210</v>
      </c>
      <c r="J31" s="259"/>
      <c r="K31" s="260"/>
      <c r="L31" s="283"/>
      <c r="M31" s="338"/>
      <c r="N31" s="35"/>
      <c r="O31" s="60"/>
      <c r="P31" s="60"/>
      <c r="Q31" s="60"/>
      <c r="R31" s="60"/>
      <c r="S31" s="60"/>
      <c r="T31" s="60"/>
    </row>
    <row r="32" spans="2:20" ht="16" thickBot="1" x14ac:dyDescent="0.25">
      <c r="B32" s="63"/>
      <c r="C32" s="160" t="s">
        <v>73</v>
      </c>
      <c r="D32" s="166"/>
      <c r="E32" s="173"/>
      <c r="F32" s="165"/>
      <c r="G32" s="338"/>
      <c r="H32" s="63"/>
      <c r="I32" s="282" t="s">
        <v>211</v>
      </c>
      <c r="J32" s="261"/>
      <c r="K32" s="262"/>
      <c r="L32" s="284"/>
      <c r="M32" s="339"/>
      <c r="N32" s="35"/>
      <c r="O32" s="60"/>
      <c r="P32" s="60"/>
      <c r="Q32" s="60"/>
      <c r="R32" s="60"/>
      <c r="S32" s="60"/>
      <c r="T32" s="60"/>
    </row>
    <row r="33" spans="2:20" ht="16" thickBot="1" x14ac:dyDescent="0.25">
      <c r="B33" s="63"/>
      <c r="C33" s="160" t="s">
        <v>74</v>
      </c>
      <c r="D33" s="166"/>
      <c r="E33" s="173"/>
      <c r="F33" s="165"/>
      <c r="G33" s="338"/>
      <c r="H33" s="63"/>
      <c r="I33" s="282" t="s">
        <v>212</v>
      </c>
      <c r="J33" s="259"/>
      <c r="K33" s="260"/>
      <c r="L33" s="283"/>
      <c r="M33" s="338"/>
      <c r="N33" s="35"/>
      <c r="O33" s="60"/>
      <c r="P33" s="60"/>
      <c r="Q33" s="60"/>
      <c r="R33" s="60"/>
      <c r="S33" s="60"/>
      <c r="T33" s="60"/>
    </row>
    <row r="34" spans="2:20" ht="16" thickBot="1" x14ac:dyDescent="0.25">
      <c r="B34" s="63"/>
      <c r="C34" s="160" t="s">
        <v>75</v>
      </c>
      <c r="D34" s="166"/>
      <c r="E34" s="173"/>
      <c r="F34" s="165"/>
      <c r="G34" s="338"/>
      <c r="H34" s="63"/>
      <c r="I34" s="282" t="s">
        <v>213</v>
      </c>
      <c r="J34" s="259"/>
      <c r="K34" s="260"/>
      <c r="L34" s="283"/>
      <c r="M34" s="338"/>
      <c r="N34" s="35"/>
      <c r="O34" s="60"/>
      <c r="P34" s="60"/>
      <c r="Q34" s="60"/>
      <c r="R34" s="60"/>
      <c r="S34" s="60"/>
      <c r="T34" s="60"/>
    </row>
    <row r="35" spans="2:20" ht="16" thickBot="1" x14ac:dyDescent="0.25">
      <c r="B35" s="63"/>
      <c r="C35" s="158" t="s">
        <v>104</v>
      </c>
      <c r="D35" s="162">
        <f>SUM(D23:D34)</f>
        <v>0</v>
      </c>
      <c r="E35" s="169">
        <f>SUM(E23:E34)</f>
        <v>0</v>
      </c>
      <c r="F35" s="163">
        <f>SUM(F23:F34)</f>
        <v>0</v>
      </c>
      <c r="G35" s="204"/>
      <c r="H35" s="63"/>
      <c r="I35" s="282" t="s">
        <v>214</v>
      </c>
      <c r="J35" s="259"/>
      <c r="K35" s="260"/>
      <c r="L35" s="283"/>
      <c r="M35" s="338"/>
      <c r="N35" s="35"/>
      <c r="O35" s="60"/>
      <c r="P35" s="60"/>
      <c r="Q35" s="60"/>
      <c r="R35" s="60"/>
      <c r="S35" s="60"/>
      <c r="T35" s="60"/>
    </row>
    <row r="36" spans="2:20" ht="16" thickBot="1" x14ac:dyDescent="0.25">
      <c r="B36" s="63"/>
      <c r="C36" s="455"/>
      <c r="D36" s="455"/>
      <c r="E36" s="455"/>
      <c r="F36" s="35"/>
      <c r="G36" s="35"/>
      <c r="H36" s="199"/>
      <c r="I36" s="282" t="s">
        <v>215</v>
      </c>
      <c r="J36" s="259"/>
      <c r="K36" s="260"/>
      <c r="L36" s="283"/>
      <c r="M36" s="338"/>
      <c r="N36" s="35"/>
      <c r="O36" s="60"/>
      <c r="P36" s="60"/>
      <c r="Q36" s="60"/>
      <c r="R36" s="60"/>
      <c r="S36" s="60"/>
      <c r="T36" s="60"/>
    </row>
    <row r="37" spans="2:20" ht="19" customHeight="1" thickBot="1" x14ac:dyDescent="0.25">
      <c r="B37" s="63"/>
      <c r="C37" s="234"/>
      <c r="D37" s="234"/>
      <c r="E37" s="234"/>
      <c r="F37" s="213"/>
      <c r="G37" s="213"/>
      <c r="H37" s="199"/>
      <c r="I37" s="263" t="s">
        <v>104</v>
      </c>
      <c r="J37" s="162">
        <f>SUM(J24:J36)</f>
        <v>0</v>
      </c>
      <c r="K37" s="169">
        <f>SUM(K24:K36)</f>
        <v>0</v>
      </c>
      <c r="L37" s="163">
        <f>SUM(L24:L36)</f>
        <v>0</v>
      </c>
      <c r="M37" s="254"/>
      <c r="N37" s="213"/>
      <c r="O37" s="60"/>
      <c r="P37" s="60"/>
      <c r="Q37" s="60"/>
      <c r="R37" s="60"/>
      <c r="S37" s="60"/>
      <c r="T37" s="60"/>
    </row>
    <row r="38" spans="2:20" ht="32" customHeight="1" x14ac:dyDescent="0.2">
      <c r="B38" s="63"/>
      <c r="C38" s="234"/>
      <c r="D38" s="234"/>
      <c r="E38" s="234"/>
      <c r="F38" s="213"/>
      <c r="G38" s="213"/>
      <c r="H38" s="199"/>
      <c r="I38" s="271"/>
      <c r="J38" s="272"/>
      <c r="K38" s="273"/>
      <c r="L38" s="273"/>
      <c r="M38" s="254"/>
      <c r="N38" s="213"/>
      <c r="O38" s="60"/>
      <c r="P38" s="60"/>
      <c r="Q38" s="60"/>
      <c r="R38" s="60"/>
      <c r="S38" s="60"/>
      <c r="T38" s="60"/>
    </row>
    <row r="39" spans="2:20" ht="32" customHeight="1" x14ac:dyDescent="0.2">
      <c r="B39" s="63"/>
      <c r="C39" s="433" t="s">
        <v>272</v>
      </c>
      <c r="D39" s="433"/>
      <c r="E39" s="433"/>
      <c r="F39" s="433"/>
      <c r="G39" s="433"/>
      <c r="H39" s="433"/>
      <c r="I39" s="433"/>
      <c r="J39" s="433"/>
      <c r="K39" s="433"/>
      <c r="L39" s="433"/>
      <c r="M39" s="377"/>
      <c r="N39" s="368"/>
      <c r="O39" s="362"/>
      <c r="P39" s="60"/>
      <c r="Q39" s="60"/>
      <c r="R39" s="60"/>
      <c r="S39" s="60"/>
      <c r="T39" s="60"/>
    </row>
    <row r="40" spans="2:20" ht="146" customHeight="1" x14ac:dyDescent="0.2">
      <c r="B40" s="63"/>
      <c r="C40" s="473" t="s">
        <v>273</v>
      </c>
      <c r="D40" s="473"/>
      <c r="E40" s="473"/>
      <c r="F40" s="473"/>
      <c r="G40" s="473"/>
      <c r="H40" s="473"/>
      <c r="I40" s="473"/>
      <c r="J40" s="473"/>
      <c r="K40" s="473"/>
      <c r="L40" s="255"/>
      <c r="M40" s="255"/>
      <c r="N40" s="213"/>
      <c r="O40" s="60"/>
      <c r="P40" s="60"/>
      <c r="Q40" s="60"/>
      <c r="R40" s="60"/>
      <c r="S40" s="60"/>
      <c r="T40" s="60"/>
    </row>
    <row r="41" spans="2:20" ht="15" customHeight="1" x14ac:dyDescent="0.2">
      <c r="B41" s="63"/>
      <c r="C41" s="250"/>
      <c r="D41" s="251"/>
      <c r="E41" s="251"/>
      <c r="F41" s="251"/>
      <c r="G41" s="251"/>
      <c r="H41" s="251"/>
      <c r="I41" s="251"/>
      <c r="J41" s="251"/>
      <c r="K41" s="251"/>
      <c r="L41" s="251"/>
      <c r="M41" s="251"/>
      <c r="N41" s="213"/>
      <c r="O41" s="60"/>
      <c r="P41" s="60"/>
      <c r="Q41" s="60"/>
      <c r="R41" s="60"/>
      <c r="S41" s="60"/>
      <c r="T41" s="60"/>
    </row>
    <row r="42" spans="2:20" ht="19" customHeight="1" x14ac:dyDescent="0.2">
      <c r="B42" s="63"/>
      <c r="C42" s="457" t="s">
        <v>221</v>
      </c>
      <c r="D42" s="457"/>
      <c r="E42" s="251"/>
      <c r="F42" s="457" t="s">
        <v>230</v>
      </c>
      <c r="G42" s="457"/>
      <c r="H42" s="251"/>
      <c r="I42" s="251"/>
      <c r="J42" s="251"/>
      <c r="K42" s="251"/>
      <c r="L42" s="251"/>
      <c r="M42" s="251"/>
      <c r="N42" s="213"/>
      <c r="O42" s="60"/>
      <c r="P42" s="60"/>
      <c r="Q42" s="60"/>
      <c r="R42" s="60"/>
      <c r="S42" s="60"/>
      <c r="T42" s="60"/>
    </row>
    <row r="43" spans="2:20" ht="16" customHeight="1" thickBot="1" x14ac:dyDescent="0.25">
      <c r="B43" s="63"/>
      <c r="C43" s="256" t="s">
        <v>245</v>
      </c>
      <c r="D43" s="256" t="s">
        <v>246</v>
      </c>
      <c r="E43" s="251"/>
      <c r="F43" s="471" t="s">
        <v>232</v>
      </c>
      <c r="G43" s="471"/>
      <c r="H43" s="251"/>
      <c r="I43" s="251"/>
      <c r="J43" s="251"/>
      <c r="K43" s="251"/>
      <c r="L43" s="251"/>
      <c r="M43" s="251"/>
      <c r="N43" s="213"/>
      <c r="O43" s="60"/>
      <c r="P43" s="60"/>
      <c r="Q43" s="60"/>
      <c r="R43" s="60"/>
      <c r="S43" s="60"/>
      <c r="T43" s="60"/>
    </row>
    <row r="44" spans="2:20" ht="19" customHeight="1" x14ac:dyDescent="0.2">
      <c r="B44" s="63"/>
      <c r="C44" s="203"/>
      <c r="D44" s="201">
        <f>C44/1000</f>
        <v>0</v>
      </c>
      <c r="E44" s="251"/>
      <c r="F44" s="251"/>
      <c r="G44" s="251"/>
      <c r="H44" s="251"/>
      <c r="I44" s="251"/>
      <c r="J44" s="251"/>
      <c r="K44" s="251"/>
      <c r="L44" s="251"/>
      <c r="M44" s="251"/>
      <c r="N44" s="213"/>
      <c r="O44" s="60"/>
      <c r="P44" s="60"/>
      <c r="Q44" s="60"/>
      <c r="R44" s="60"/>
      <c r="S44" s="60"/>
      <c r="T44" s="60"/>
    </row>
    <row r="45" spans="2:20" ht="28" customHeight="1" x14ac:dyDescent="0.2">
      <c r="B45" s="63"/>
      <c r="C45" s="253"/>
      <c r="D45" s="253"/>
      <c r="E45" s="251"/>
      <c r="F45" s="251"/>
      <c r="G45" s="251"/>
      <c r="H45" s="251"/>
      <c r="I45" s="251"/>
      <c r="J45" s="251"/>
      <c r="K45" s="251"/>
      <c r="L45" s="251"/>
      <c r="M45" s="251"/>
      <c r="N45" s="213"/>
      <c r="O45" s="60"/>
      <c r="P45" s="60"/>
      <c r="Q45" s="60"/>
      <c r="R45" s="60"/>
      <c r="S45" s="60"/>
      <c r="T45" s="60"/>
    </row>
    <row r="46" spans="2:20" ht="17" customHeight="1" thickBot="1" x14ac:dyDescent="0.25">
      <c r="B46" s="63"/>
      <c r="C46" s="256" t="s">
        <v>247</v>
      </c>
      <c r="D46" s="256" t="s">
        <v>246</v>
      </c>
      <c r="E46" s="251"/>
      <c r="F46" s="251"/>
      <c r="G46" s="251"/>
      <c r="H46" s="251"/>
      <c r="I46" s="251"/>
      <c r="J46" s="251"/>
      <c r="K46" s="251"/>
      <c r="L46" s="251"/>
      <c r="M46" s="251"/>
      <c r="N46" s="213"/>
      <c r="O46" s="60"/>
      <c r="P46" s="60"/>
      <c r="Q46" s="60"/>
      <c r="R46" s="60"/>
      <c r="S46" s="60"/>
      <c r="T46" s="60"/>
    </row>
    <row r="47" spans="2:20" ht="15" customHeight="1" x14ac:dyDescent="0.2">
      <c r="B47" s="63"/>
      <c r="C47" s="203"/>
      <c r="D47" s="202">
        <f>C47*0.764555</f>
        <v>0</v>
      </c>
      <c r="E47" s="251"/>
      <c r="F47" s="251"/>
      <c r="G47" s="251"/>
      <c r="H47" s="251"/>
      <c r="I47" s="251"/>
      <c r="J47" s="251"/>
      <c r="K47" s="251"/>
      <c r="L47" s="251"/>
      <c r="M47" s="251"/>
      <c r="N47" s="213"/>
      <c r="O47" s="60"/>
      <c r="P47" s="60"/>
      <c r="Q47" s="60"/>
      <c r="R47" s="60"/>
      <c r="S47" s="60"/>
      <c r="T47" s="60"/>
    </row>
    <row r="48" spans="2:20" ht="21" customHeight="1" x14ac:dyDescent="0.2">
      <c r="B48" s="63"/>
      <c r="C48" s="252"/>
      <c r="D48" s="252"/>
      <c r="E48" s="251"/>
      <c r="F48" s="251"/>
      <c r="G48" s="251"/>
      <c r="H48" s="251"/>
      <c r="I48" s="251"/>
      <c r="J48" s="251"/>
      <c r="K48" s="251"/>
      <c r="L48" s="251"/>
      <c r="M48" s="251"/>
      <c r="N48" s="213"/>
      <c r="O48" s="60"/>
      <c r="P48" s="60"/>
      <c r="Q48" s="60"/>
      <c r="R48" s="60"/>
      <c r="S48" s="60"/>
      <c r="T48" s="60"/>
    </row>
    <row r="49" spans="2:20" ht="33" customHeight="1" x14ac:dyDescent="0.2">
      <c r="B49" s="63"/>
      <c r="C49" s="450" t="s">
        <v>202</v>
      </c>
      <c r="D49" s="450"/>
      <c r="E49" s="450"/>
      <c r="F49" s="450"/>
      <c r="G49" s="450"/>
      <c r="H49" s="199"/>
      <c r="I49" s="35"/>
      <c r="J49" s="213"/>
      <c r="K49" s="213"/>
      <c r="L49" s="213"/>
      <c r="M49" s="213"/>
      <c r="N49" s="35"/>
      <c r="O49" s="60"/>
      <c r="P49" s="60"/>
      <c r="Q49" s="60"/>
      <c r="R49" s="60"/>
      <c r="S49" s="60"/>
      <c r="T49" s="60"/>
    </row>
    <row r="50" spans="2:20" ht="5" customHeight="1" x14ac:dyDescent="0.2">
      <c r="B50" s="63"/>
      <c r="C50" s="27"/>
      <c r="D50" s="27"/>
      <c r="E50" s="50"/>
      <c r="F50" s="50"/>
      <c r="G50" s="50"/>
      <c r="H50" s="199"/>
      <c r="I50" s="35"/>
      <c r="J50" s="213"/>
      <c r="K50" s="213"/>
      <c r="L50" s="213"/>
      <c r="M50" s="213"/>
      <c r="N50" s="35"/>
      <c r="O50" s="60"/>
      <c r="P50" s="60"/>
      <c r="Q50" s="60"/>
      <c r="R50" s="60"/>
      <c r="S50" s="60"/>
      <c r="T50" s="60"/>
    </row>
    <row r="51" spans="2:20" ht="19" x14ac:dyDescent="0.25">
      <c r="B51" s="301">
        <v>1</v>
      </c>
      <c r="C51" s="451" t="s">
        <v>108</v>
      </c>
      <c r="D51" s="451"/>
      <c r="E51" s="451"/>
      <c r="F51" s="451"/>
      <c r="G51" s="303">
        <f>SUM(D44+D47)</f>
        <v>0</v>
      </c>
      <c r="H51" s="199"/>
      <c r="I51" s="204"/>
      <c r="J51" s="213"/>
      <c r="K51" s="213"/>
      <c r="L51" s="213"/>
      <c r="M51" s="213"/>
      <c r="N51" s="204"/>
      <c r="O51" s="60"/>
      <c r="P51" s="60"/>
      <c r="Q51" s="60"/>
      <c r="R51" s="60"/>
      <c r="S51" s="60"/>
      <c r="T51" s="60"/>
    </row>
    <row r="52" spans="2:20" ht="5" customHeight="1" x14ac:dyDescent="0.2">
      <c r="B52" s="63"/>
      <c r="C52" s="27"/>
      <c r="D52" s="27"/>
      <c r="E52" s="50"/>
      <c r="F52" s="71"/>
      <c r="G52" s="175"/>
      <c r="H52" s="199"/>
      <c r="I52" s="204"/>
      <c r="J52" s="213"/>
      <c r="K52" s="213"/>
      <c r="L52" s="213"/>
      <c r="M52" s="213"/>
      <c r="N52" s="204"/>
      <c r="O52" s="60"/>
      <c r="P52" s="60"/>
      <c r="Q52" s="60"/>
      <c r="R52" s="60"/>
      <c r="S52" s="60"/>
      <c r="T52" s="60"/>
    </row>
    <row r="53" spans="2:20" ht="5" customHeight="1" thickBot="1" x14ac:dyDescent="0.25">
      <c r="B53" s="63"/>
      <c r="C53" s="27"/>
      <c r="D53" s="27"/>
      <c r="E53" s="50"/>
      <c r="F53" s="71"/>
      <c r="G53" s="35"/>
      <c r="H53" s="199"/>
      <c r="I53" s="35"/>
      <c r="J53" s="213"/>
      <c r="K53" s="213"/>
      <c r="L53" s="213"/>
      <c r="M53" s="213"/>
      <c r="N53" s="35"/>
      <c r="O53" s="60"/>
      <c r="P53" s="60"/>
      <c r="Q53" s="60"/>
      <c r="R53" s="60"/>
      <c r="S53" s="60"/>
      <c r="T53" s="60"/>
    </row>
    <row r="54" spans="2:20" ht="33" customHeight="1" thickBot="1" x14ac:dyDescent="0.25">
      <c r="B54" s="63"/>
      <c r="C54" s="170" t="s">
        <v>25</v>
      </c>
      <c r="D54" s="159" t="s">
        <v>106</v>
      </c>
      <c r="E54" s="159" t="s">
        <v>239</v>
      </c>
      <c r="F54" s="159" t="s">
        <v>107</v>
      </c>
      <c r="G54" s="192" t="s">
        <v>219</v>
      </c>
      <c r="H54" s="170" t="s">
        <v>220</v>
      </c>
      <c r="I54" s="200" t="s">
        <v>218</v>
      </c>
      <c r="J54" s="287"/>
      <c r="K54" s="287"/>
      <c r="L54" s="287"/>
      <c r="M54" s="287"/>
      <c r="N54" s="35"/>
      <c r="O54" s="60"/>
      <c r="P54" s="60"/>
      <c r="Q54" s="60"/>
      <c r="R54" s="60"/>
      <c r="S54" s="60"/>
      <c r="T54" s="60"/>
    </row>
    <row r="55" spans="2:20" ht="16" thickBot="1" x14ac:dyDescent="0.25">
      <c r="B55" s="63"/>
      <c r="C55" s="160" t="s">
        <v>64</v>
      </c>
      <c r="D55" s="164"/>
      <c r="E55" s="164"/>
      <c r="F55" s="172">
        <f>((D55*E55*G$51*30.18)/1000)</f>
        <v>0</v>
      </c>
      <c r="G55" s="173"/>
      <c r="H55" s="165"/>
      <c r="I55" s="338"/>
      <c r="J55" s="275"/>
      <c r="K55" s="275"/>
      <c r="L55" s="275"/>
      <c r="M55" s="275"/>
      <c r="N55" s="35"/>
      <c r="O55" s="60"/>
      <c r="P55" s="60"/>
      <c r="Q55" s="60"/>
      <c r="R55" s="60"/>
      <c r="S55" s="60"/>
      <c r="T55" s="60"/>
    </row>
    <row r="56" spans="2:20" ht="16" thickBot="1" x14ac:dyDescent="0.25">
      <c r="B56" s="63"/>
      <c r="C56" s="160" t="s">
        <v>65</v>
      </c>
      <c r="D56" s="166"/>
      <c r="E56" s="166"/>
      <c r="F56" s="172">
        <f t="shared" ref="F56:F66" si="0">((D56*E56*G$51*30.18)/1000)</f>
        <v>0</v>
      </c>
      <c r="G56" s="173"/>
      <c r="H56" s="165"/>
      <c r="I56" s="338"/>
      <c r="J56" s="275"/>
      <c r="K56" s="275"/>
      <c r="L56" s="275"/>
      <c r="M56" s="275"/>
      <c r="N56" s="35"/>
      <c r="O56" s="60"/>
      <c r="P56" s="60"/>
      <c r="Q56" s="60"/>
      <c r="R56" s="60"/>
      <c r="S56" s="60"/>
      <c r="T56" s="60"/>
    </row>
    <row r="57" spans="2:20" ht="16" thickBot="1" x14ac:dyDescent="0.25">
      <c r="B57" s="63"/>
      <c r="C57" s="160" t="s">
        <v>66</v>
      </c>
      <c r="D57" s="166"/>
      <c r="E57" s="166"/>
      <c r="F57" s="172">
        <f>((D57*E57*G$51*30.18)/1000)</f>
        <v>0</v>
      </c>
      <c r="G57" s="173"/>
      <c r="H57" s="165"/>
      <c r="I57" s="338"/>
      <c r="J57" s="275"/>
      <c r="K57" s="275"/>
      <c r="L57" s="275"/>
      <c r="M57" s="275"/>
      <c r="N57" s="35"/>
      <c r="O57" s="60"/>
      <c r="P57" s="60"/>
      <c r="Q57" s="60"/>
      <c r="R57" s="60"/>
      <c r="S57" s="60"/>
      <c r="T57" s="60"/>
    </row>
    <row r="58" spans="2:20" ht="16" thickBot="1" x14ac:dyDescent="0.25">
      <c r="B58" s="63"/>
      <c r="C58" s="160" t="s">
        <v>67</v>
      </c>
      <c r="D58" s="166"/>
      <c r="E58" s="166"/>
      <c r="F58" s="172">
        <f t="shared" si="0"/>
        <v>0</v>
      </c>
      <c r="G58" s="173"/>
      <c r="H58" s="165"/>
      <c r="I58" s="338"/>
      <c r="J58" s="275"/>
      <c r="K58" s="275"/>
      <c r="L58" s="275"/>
      <c r="M58" s="275"/>
      <c r="N58" s="35"/>
      <c r="O58" s="60"/>
      <c r="P58" s="60"/>
      <c r="Q58" s="60"/>
      <c r="R58" s="60"/>
      <c r="S58" s="60"/>
      <c r="T58" s="60"/>
    </row>
    <row r="59" spans="2:20" ht="16" thickBot="1" x14ac:dyDescent="0.25">
      <c r="B59" s="63"/>
      <c r="C59" s="160" t="s">
        <v>68</v>
      </c>
      <c r="D59" s="166"/>
      <c r="E59" s="166"/>
      <c r="F59" s="172">
        <f t="shared" si="0"/>
        <v>0</v>
      </c>
      <c r="G59" s="173"/>
      <c r="H59" s="165"/>
      <c r="I59" s="338"/>
      <c r="J59" s="275"/>
      <c r="K59" s="275"/>
      <c r="L59" s="275"/>
      <c r="M59" s="275"/>
      <c r="N59" s="35"/>
      <c r="O59" s="60"/>
      <c r="P59" s="60"/>
      <c r="Q59" s="60"/>
      <c r="R59" s="60"/>
      <c r="S59" s="60"/>
      <c r="T59" s="60"/>
    </row>
    <row r="60" spans="2:20" ht="16" thickBot="1" x14ac:dyDescent="0.25">
      <c r="B60" s="63"/>
      <c r="C60" s="160" t="s">
        <v>69</v>
      </c>
      <c r="D60" s="166"/>
      <c r="E60" s="166"/>
      <c r="F60" s="172">
        <f t="shared" si="0"/>
        <v>0</v>
      </c>
      <c r="G60" s="173"/>
      <c r="H60" s="165"/>
      <c r="I60" s="338"/>
      <c r="J60" s="275"/>
      <c r="K60" s="275"/>
      <c r="L60" s="275"/>
      <c r="M60" s="275"/>
      <c r="N60" s="35"/>
      <c r="O60" s="60"/>
      <c r="P60" s="60"/>
      <c r="Q60" s="60"/>
      <c r="R60" s="60"/>
      <c r="S60" s="60"/>
      <c r="T60" s="60"/>
    </row>
    <row r="61" spans="2:20" ht="16" thickBot="1" x14ac:dyDescent="0.25">
      <c r="B61" s="63"/>
      <c r="C61" s="161" t="s">
        <v>70</v>
      </c>
      <c r="D61" s="166"/>
      <c r="E61" s="166"/>
      <c r="F61" s="172">
        <f t="shared" si="0"/>
        <v>0</v>
      </c>
      <c r="G61" s="173"/>
      <c r="H61" s="165"/>
      <c r="I61" s="338"/>
      <c r="J61" s="275"/>
      <c r="K61" s="275"/>
      <c r="L61" s="275"/>
      <c r="M61" s="275"/>
      <c r="N61" s="35"/>
      <c r="O61" s="60"/>
      <c r="P61" s="60"/>
      <c r="Q61" s="60"/>
      <c r="R61" s="60"/>
      <c r="S61" s="60"/>
      <c r="T61" s="60"/>
    </row>
    <row r="62" spans="2:20" ht="16" thickBot="1" x14ac:dyDescent="0.25">
      <c r="B62" s="63"/>
      <c r="C62" s="160" t="s">
        <v>71</v>
      </c>
      <c r="D62" s="166"/>
      <c r="E62" s="166"/>
      <c r="F62" s="172">
        <f t="shared" si="0"/>
        <v>0</v>
      </c>
      <c r="G62" s="173"/>
      <c r="H62" s="165"/>
      <c r="I62" s="338"/>
      <c r="J62" s="275"/>
      <c r="K62" s="275"/>
      <c r="L62" s="275"/>
      <c r="M62" s="275"/>
      <c r="N62" s="35"/>
      <c r="O62" s="60"/>
      <c r="P62" s="60"/>
      <c r="Q62" s="60"/>
      <c r="R62" s="60"/>
      <c r="S62" s="60"/>
      <c r="T62" s="60"/>
    </row>
    <row r="63" spans="2:20" ht="16" thickBot="1" x14ac:dyDescent="0.25">
      <c r="B63" s="63"/>
      <c r="C63" s="160" t="s">
        <v>72</v>
      </c>
      <c r="D63" s="167"/>
      <c r="E63" s="167"/>
      <c r="F63" s="172">
        <f t="shared" si="0"/>
        <v>0</v>
      </c>
      <c r="G63" s="174"/>
      <c r="H63" s="168"/>
      <c r="I63" s="339"/>
      <c r="J63" s="288"/>
      <c r="K63" s="288"/>
      <c r="L63" s="288"/>
      <c r="M63" s="288"/>
      <c r="N63" s="35"/>
      <c r="O63" s="60"/>
      <c r="P63" s="60"/>
      <c r="Q63" s="60"/>
      <c r="R63" s="60"/>
      <c r="S63" s="60"/>
      <c r="T63" s="60"/>
    </row>
    <row r="64" spans="2:20" ht="16" thickBot="1" x14ac:dyDescent="0.25">
      <c r="B64" s="63"/>
      <c r="C64" s="160" t="s">
        <v>73</v>
      </c>
      <c r="D64" s="166"/>
      <c r="E64" s="166"/>
      <c r="F64" s="172">
        <f t="shared" si="0"/>
        <v>0</v>
      </c>
      <c r="G64" s="173"/>
      <c r="H64" s="165"/>
      <c r="I64" s="338"/>
      <c r="J64" s="275"/>
      <c r="K64" s="275"/>
      <c r="L64" s="275"/>
      <c r="M64" s="275"/>
      <c r="N64" s="2"/>
    </row>
    <row r="65" spans="2:14" ht="16" thickBot="1" x14ac:dyDescent="0.25">
      <c r="B65" s="63"/>
      <c r="C65" s="160" t="s">
        <v>74</v>
      </c>
      <c r="D65" s="166"/>
      <c r="E65" s="166"/>
      <c r="F65" s="172">
        <f t="shared" si="0"/>
        <v>0</v>
      </c>
      <c r="G65" s="173"/>
      <c r="H65" s="165"/>
      <c r="I65" s="338"/>
      <c r="J65" s="275"/>
      <c r="K65" s="275"/>
      <c r="L65" s="275"/>
      <c r="M65" s="275"/>
      <c r="N65" s="2"/>
    </row>
    <row r="66" spans="2:14" ht="16" thickBot="1" x14ac:dyDescent="0.25">
      <c r="B66" s="63"/>
      <c r="C66" s="160" t="s">
        <v>75</v>
      </c>
      <c r="D66" s="166"/>
      <c r="E66" s="166"/>
      <c r="F66" s="172">
        <f t="shared" si="0"/>
        <v>0</v>
      </c>
      <c r="G66" s="173"/>
      <c r="H66" s="165"/>
      <c r="I66" s="338"/>
      <c r="J66" s="275"/>
      <c r="K66" s="275"/>
      <c r="L66" s="275"/>
      <c r="M66" s="275"/>
      <c r="N66" s="2"/>
    </row>
    <row r="67" spans="2:14" ht="16" thickBot="1" x14ac:dyDescent="0.25">
      <c r="B67" s="63"/>
      <c r="C67" s="158" t="s">
        <v>104</v>
      </c>
      <c r="D67" s="220"/>
      <c r="E67" s="63"/>
      <c r="F67" s="162">
        <f>SUM(F55:F66)</f>
        <v>0</v>
      </c>
      <c r="G67" s="169">
        <f>SUM(G55:G66)</f>
        <v>0</v>
      </c>
      <c r="H67" s="163">
        <f>SUM(H55:H66)</f>
        <v>0</v>
      </c>
      <c r="I67" s="247"/>
      <c r="J67" s="275"/>
      <c r="K67" s="275"/>
      <c r="L67" s="275"/>
      <c r="M67" s="275"/>
      <c r="N67" s="2"/>
    </row>
    <row r="68" spans="2:14" x14ac:dyDescent="0.2">
      <c r="B68" s="63"/>
      <c r="C68" s="455"/>
      <c r="D68" s="455"/>
      <c r="E68" s="455"/>
      <c r="F68" s="213"/>
      <c r="G68" s="63"/>
      <c r="H68" s="63"/>
      <c r="I68" s="63"/>
      <c r="J68" s="63"/>
      <c r="K68" s="2"/>
      <c r="L68" s="2"/>
      <c r="M68" s="2"/>
      <c r="N68" s="2"/>
    </row>
    <row r="69" spans="2:14" x14ac:dyDescent="0.2">
      <c r="B69" s="63"/>
      <c r="C69" s="396"/>
      <c r="D69" s="396"/>
      <c r="E69" s="396"/>
      <c r="F69" s="398"/>
      <c r="G69" s="63"/>
      <c r="H69" s="63"/>
      <c r="I69" s="63"/>
      <c r="J69" s="63"/>
      <c r="K69" s="2"/>
      <c r="L69" s="2"/>
      <c r="M69" s="2"/>
      <c r="N69" s="2"/>
    </row>
    <row r="70" spans="2:14" x14ac:dyDescent="0.2">
      <c r="B70" s="63"/>
      <c r="C70" s="457" t="s">
        <v>221</v>
      </c>
      <c r="D70" s="457"/>
      <c r="E70" s="396"/>
      <c r="F70" s="398"/>
      <c r="G70" s="63"/>
      <c r="H70" s="63"/>
      <c r="I70" s="63"/>
      <c r="J70" s="63"/>
      <c r="K70" s="2"/>
      <c r="L70" s="2"/>
      <c r="M70" s="2"/>
      <c r="N70" s="2"/>
    </row>
    <row r="71" spans="2:14" ht="16" thickBot="1" x14ac:dyDescent="0.25">
      <c r="B71" s="63"/>
      <c r="C71" s="256" t="s">
        <v>245</v>
      </c>
      <c r="D71" s="256" t="s">
        <v>246</v>
      </c>
      <c r="E71" s="396"/>
      <c r="F71" s="398"/>
      <c r="G71" s="63"/>
      <c r="H71" s="63"/>
      <c r="I71" s="63"/>
      <c r="J71" s="63"/>
      <c r="K71" s="2"/>
      <c r="L71" s="2"/>
      <c r="M71" s="2"/>
      <c r="N71" s="2"/>
    </row>
    <row r="72" spans="2:14" x14ac:dyDescent="0.2">
      <c r="B72" s="63"/>
      <c r="C72" s="203"/>
      <c r="D72" s="201">
        <f>C72/1000</f>
        <v>0</v>
      </c>
      <c r="E72" s="396"/>
      <c r="F72" s="398"/>
      <c r="G72" s="63"/>
      <c r="H72" s="63"/>
      <c r="I72" s="63"/>
      <c r="J72" s="63"/>
      <c r="K72" s="2"/>
      <c r="L72" s="2"/>
      <c r="M72" s="2"/>
      <c r="N72" s="2"/>
    </row>
    <row r="73" spans="2:14" x14ac:dyDescent="0.2">
      <c r="B73" s="63"/>
      <c r="C73" s="397"/>
      <c r="D73" s="397"/>
      <c r="E73" s="396"/>
      <c r="F73" s="398"/>
      <c r="G73" s="63"/>
      <c r="H73" s="63"/>
      <c r="I73" s="63"/>
      <c r="J73" s="63"/>
      <c r="K73" s="2"/>
      <c r="L73" s="2"/>
      <c r="M73" s="2"/>
      <c r="N73" s="2"/>
    </row>
    <row r="74" spans="2:14" ht="16" thickBot="1" x14ac:dyDescent="0.25">
      <c r="B74" s="63"/>
      <c r="C74" s="256" t="s">
        <v>247</v>
      </c>
      <c r="D74" s="256" t="s">
        <v>246</v>
      </c>
      <c r="E74" s="396"/>
      <c r="F74" s="398"/>
      <c r="G74" s="63"/>
      <c r="H74" s="63"/>
      <c r="I74" s="63"/>
      <c r="J74" s="63"/>
      <c r="K74" s="2"/>
      <c r="L74" s="2"/>
      <c r="M74" s="2"/>
      <c r="N74" s="2"/>
    </row>
    <row r="75" spans="2:14" x14ac:dyDescent="0.2">
      <c r="B75" s="63"/>
      <c r="C75" s="203"/>
      <c r="D75" s="202">
        <f>C75*0.764555</f>
        <v>0</v>
      </c>
      <c r="E75" s="396"/>
      <c r="F75" s="398"/>
      <c r="G75" s="63"/>
      <c r="H75" s="63"/>
      <c r="I75" s="63"/>
      <c r="J75" s="63"/>
      <c r="K75" s="2"/>
      <c r="L75" s="2"/>
      <c r="M75" s="2"/>
      <c r="N75" s="2"/>
    </row>
    <row r="76" spans="2:14" x14ac:dyDescent="0.2">
      <c r="B76" s="63"/>
      <c r="C76" s="396"/>
      <c r="D76" s="396"/>
      <c r="E76" s="396"/>
      <c r="F76" s="398"/>
      <c r="G76" s="63"/>
      <c r="H76" s="63"/>
      <c r="I76" s="63"/>
      <c r="J76" s="63"/>
      <c r="K76" s="2"/>
      <c r="L76" s="2"/>
      <c r="M76" s="2"/>
      <c r="N76" s="2"/>
    </row>
    <row r="77" spans="2:14" x14ac:dyDescent="0.2">
      <c r="B77" s="63"/>
      <c r="C77" s="18"/>
      <c r="D77" s="63"/>
      <c r="E77" s="63"/>
      <c r="F77" s="213"/>
      <c r="G77" s="63"/>
      <c r="H77" s="63"/>
      <c r="I77" s="63"/>
      <c r="J77" s="63"/>
      <c r="K77" s="63"/>
      <c r="L77" s="63"/>
      <c r="M77" s="63"/>
      <c r="N77" s="63"/>
    </row>
    <row r="78" spans="2:14" ht="20" x14ac:dyDescent="0.2">
      <c r="B78" s="63"/>
      <c r="C78" s="450" t="s">
        <v>217</v>
      </c>
      <c r="D78" s="450"/>
      <c r="E78" s="450"/>
      <c r="F78" s="450"/>
      <c r="G78" s="450"/>
      <c r="H78" s="199"/>
      <c r="I78" s="213"/>
      <c r="J78" s="63"/>
      <c r="K78" s="63"/>
      <c r="L78" s="63"/>
      <c r="M78" s="63"/>
      <c r="N78" s="63"/>
    </row>
    <row r="79" spans="2:14" ht="11" customHeight="1" x14ac:dyDescent="0.2">
      <c r="B79" s="63"/>
      <c r="C79" s="27"/>
      <c r="D79" s="27"/>
      <c r="E79" s="50"/>
      <c r="F79" s="50"/>
      <c r="G79" s="50"/>
      <c r="H79" s="199"/>
      <c r="I79" s="213"/>
      <c r="J79" s="63"/>
      <c r="K79" s="63"/>
      <c r="L79" s="63"/>
      <c r="M79" s="63"/>
      <c r="N79" s="63"/>
    </row>
    <row r="80" spans="2:14" ht="19" x14ac:dyDescent="0.2">
      <c r="B80" s="63"/>
      <c r="C80" s="451" t="s">
        <v>108</v>
      </c>
      <c r="D80" s="451"/>
      <c r="E80" s="451"/>
      <c r="F80" s="451"/>
      <c r="G80" s="303">
        <f>SUM(D72+D75)</f>
        <v>0</v>
      </c>
      <c r="H80" s="199"/>
      <c r="I80" s="213"/>
      <c r="J80" s="63"/>
      <c r="K80" s="63"/>
      <c r="L80" s="63"/>
      <c r="M80" s="63"/>
      <c r="N80" s="63"/>
    </row>
    <row r="81" spans="2:14" ht="12" customHeight="1" thickBot="1" x14ac:dyDescent="0.25">
      <c r="B81" s="63"/>
      <c r="C81" s="27"/>
      <c r="D81" s="27"/>
      <c r="E81" s="50"/>
      <c r="F81" s="71"/>
      <c r="G81" s="213"/>
      <c r="H81" s="199"/>
      <c r="I81" s="213"/>
      <c r="J81" s="63"/>
      <c r="K81" s="63"/>
      <c r="L81" s="63"/>
      <c r="M81" s="63"/>
      <c r="N81" s="63"/>
    </row>
    <row r="82" spans="2:14" ht="40" customHeight="1" thickBot="1" x14ac:dyDescent="0.25">
      <c r="B82" s="63"/>
      <c r="C82" s="269" t="s">
        <v>250</v>
      </c>
      <c r="D82" s="159" t="s">
        <v>106</v>
      </c>
      <c r="E82" s="159" t="s">
        <v>239</v>
      </c>
      <c r="F82" s="159" t="s">
        <v>107</v>
      </c>
      <c r="G82" s="192" t="s">
        <v>219</v>
      </c>
      <c r="H82" s="170" t="s">
        <v>220</v>
      </c>
      <c r="I82" s="200" t="s">
        <v>218</v>
      </c>
      <c r="J82" s="63"/>
      <c r="K82" s="63"/>
      <c r="L82" s="63"/>
      <c r="M82" s="63"/>
      <c r="N82" s="63"/>
    </row>
    <row r="83" spans="2:14" ht="16" thickBot="1" x14ac:dyDescent="0.25">
      <c r="B83" s="63"/>
      <c r="C83" s="290" t="s">
        <v>203</v>
      </c>
      <c r="D83" s="164"/>
      <c r="E83" s="164"/>
      <c r="F83" s="172">
        <f>((D83*E83*G$80*30.18)/1000)</f>
        <v>0</v>
      </c>
      <c r="G83" s="173"/>
      <c r="H83" s="165"/>
      <c r="I83" s="338"/>
      <c r="J83" s="63"/>
      <c r="K83" s="63"/>
      <c r="L83" s="63"/>
      <c r="M83" s="63"/>
      <c r="N83" s="63"/>
    </row>
    <row r="84" spans="2:14" ht="16" thickBot="1" x14ac:dyDescent="0.25">
      <c r="B84" s="63"/>
      <c r="C84" s="282" t="s">
        <v>204</v>
      </c>
      <c r="D84" s="166"/>
      <c r="E84" s="166"/>
      <c r="F84" s="172">
        <f t="shared" ref="F84:F95" si="1">((D84*E84*G$80*30.18)/1000)</f>
        <v>0</v>
      </c>
      <c r="G84" s="173"/>
      <c r="H84" s="165"/>
      <c r="I84" s="338"/>
      <c r="J84" s="63"/>
      <c r="K84" s="63"/>
      <c r="L84" s="63"/>
      <c r="M84" s="63"/>
      <c r="N84" s="63"/>
    </row>
    <row r="85" spans="2:14" ht="16" thickBot="1" x14ac:dyDescent="0.25">
      <c r="B85" s="63"/>
      <c r="C85" s="282" t="s">
        <v>205</v>
      </c>
      <c r="D85" s="166"/>
      <c r="E85" s="166"/>
      <c r="F85" s="172">
        <f t="shared" si="1"/>
        <v>0</v>
      </c>
      <c r="G85" s="173"/>
      <c r="H85" s="165"/>
      <c r="I85" s="338"/>
      <c r="J85" s="63"/>
      <c r="K85" s="63"/>
      <c r="L85" s="63"/>
      <c r="M85" s="63"/>
      <c r="N85" s="63"/>
    </row>
    <row r="86" spans="2:14" ht="16" thickBot="1" x14ac:dyDescent="0.25">
      <c r="B86" s="63"/>
      <c r="C86" s="282" t="s">
        <v>206</v>
      </c>
      <c r="D86" s="166"/>
      <c r="E86" s="166"/>
      <c r="F86" s="172">
        <f t="shared" si="1"/>
        <v>0</v>
      </c>
      <c r="G86" s="173"/>
      <c r="H86" s="165"/>
      <c r="I86" s="338"/>
      <c r="J86" s="63"/>
      <c r="K86" s="63"/>
      <c r="L86" s="63"/>
      <c r="M86" s="63"/>
      <c r="N86" s="63"/>
    </row>
    <row r="87" spans="2:14" ht="16" thickBot="1" x14ac:dyDescent="0.25">
      <c r="B87" s="63"/>
      <c r="C87" s="282" t="s">
        <v>207</v>
      </c>
      <c r="D87" s="166"/>
      <c r="E87" s="166"/>
      <c r="F87" s="172">
        <f t="shared" si="1"/>
        <v>0</v>
      </c>
      <c r="G87" s="173"/>
      <c r="H87" s="165"/>
      <c r="I87" s="338"/>
      <c r="J87" s="63"/>
      <c r="K87" s="63"/>
      <c r="L87" s="63"/>
      <c r="M87" s="63"/>
      <c r="N87" s="63"/>
    </row>
    <row r="88" spans="2:14" ht="16" thickBot="1" x14ac:dyDescent="0.25">
      <c r="B88" s="63"/>
      <c r="C88" s="282" t="s">
        <v>208</v>
      </c>
      <c r="D88" s="166"/>
      <c r="E88" s="166"/>
      <c r="F88" s="172">
        <f t="shared" si="1"/>
        <v>0</v>
      </c>
      <c r="G88" s="173"/>
      <c r="H88" s="165"/>
      <c r="I88" s="338"/>
      <c r="J88" s="63"/>
      <c r="K88" s="63"/>
      <c r="L88" s="63"/>
      <c r="M88" s="63"/>
      <c r="N88" s="63"/>
    </row>
    <row r="89" spans="2:14" ht="16" thickBot="1" x14ac:dyDescent="0.25">
      <c r="B89" s="63"/>
      <c r="C89" s="282" t="s">
        <v>209</v>
      </c>
      <c r="D89" s="166"/>
      <c r="E89" s="166"/>
      <c r="F89" s="172">
        <f t="shared" si="1"/>
        <v>0</v>
      </c>
      <c r="G89" s="173"/>
      <c r="H89" s="165"/>
      <c r="I89" s="338"/>
      <c r="J89" s="63"/>
      <c r="K89" s="63"/>
      <c r="L89" s="63"/>
      <c r="M89" s="63"/>
      <c r="N89" s="63"/>
    </row>
    <row r="90" spans="2:14" ht="16" thickBot="1" x14ac:dyDescent="0.25">
      <c r="B90" s="63"/>
      <c r="C90" s="282" t="s">
        <v>210</v>
      </c>
      <c r="D90" s="166"/>
      <c r="E90" s="166"/>
      <c r="F90" s="172">
        <f t="shared" si="1"/>
        <v>0</v>
      </c>
      <c r="G90" s="173"/>
      <c r="H90" s="165"/>
      <c r="I90" s="338"/>
      <c r="J90" s="63"/>
      <c r="K90" s="63"/>
      <c r="L90" s="63"/>
      <c r="M90" s="63"/>
      <c r="N90" s="63"/>
    </row>
    <row r="91" spans="2:14" ht="16" thickBot="1" x14ac:dyDescent="0.25">
      <c r="B91" s="63"/>
      <c r="C91" s="282" t="s">
        <v>211</v>
      </c>
      <c r="D91" s="167"/>
      <c r="E91" s="167"/>
      <c r="F91" s="172">
        <f t="shared" si="1"/>
        <v>0</v>
      </c>
      <c r="G91" s="174"/>
      <c r="H91" s="168"/>
      <c r="I91" s="339"/>
      <c r="J91" s="63"/>
      <c r="K91" s="63"/>
      <c r="L91" s="63"/>
      <c r="M91" s="63"/>
      <c r="N91" s="63"/>
    </row>
    <row r="92" spans="2:14" ht="16" thickBot="1" x14ac:dyDescent="0.25">
      <c r="B92" s="63"/>
      <c r="C92" s="282" t="s">
        <v>212</v>
      </c>
      <c r="D92" s="166"/>
      <c r="E92" s="166"/>
      <c r="F92" s="172">
        <f t="shared" si="1"/>
        <v>0</v>
      </c>
      <c r="G92" s="173"/>
      <c r="H92" s="165"/>
      <c r="I92" s="338"/>
      <c r="J92" s="63"/>
      <c r="K92" s="63"/>
      <c r="L92" s="63"/>
      <c r="M92" s="63"/>
      <c r="N92" s="63"/>
    </row>
    <row r="93" spans="2:14" ht="16" thickBot="1" x14ac:dyDescent="0.25">
      <c r="B93" s="63"/>
      <c r="C93" s="282" t="s">
        <v>213</v>
      </c>
      <c r="D93" s="166"/>
      <c r="E93" s="166"/>
      <c r="F93" s="172">
        <f t="shared" si="1"/>
        <v>0</v>
      </c>
      <c r="G93" s="173"/>
      <c r="H93" s="165"/>
      <c r="I93" s="338"/>
      <c r="J93" s="63"/>
      <c r="K93" s="63"/>
      <c r="L93" s="63"/>
      <c r="M93" s="63"/>
      <c r="N93" s="63"/>
    </row>
    <row r="94" spans="2:14" ht="16" thickBot="1" x14ac:dyDescent="0.25">
      <c r="B94" s="63"/>
      <c r="C94" s="282" t="s">
        <v>214</v>
      </c>
      <c r="D94" s="166"/>
      <c r="E94" s="166"/>
      <c r="F94" s="172">
        <f t="shared" si="1"/>
        <v>0</v>
      </c>
      <c r="G94" s="173"/>
      <c r="H94" s="165"/>
      <c r="I94" s="338"/>
      <c r="J94" s="63"/>
      <c r="K94" s="63"/>
      <c r="L94" s="63"/>
      <c r="M94" s="63"/>
      <c r="N94" s="63"/>
    </row>
    <row r="95" spans="2:14" ht="16" thickBot="1" x14ac:dyDescent="0.25">
      <c r="B95" s="63"/>
      <c r="C95" s="282" t="s">
        <v>215</v>
      </c>
      <c r="D95" s="166"/>
      <c r="E95" s="166"/>
      <c r="F95" s="172">
        <f t="shared" si="1"/>
        <v>0</v>
      </c>
      <c r="G95" s="173"/>
      <c r="H95" s="165"/>
      <c r="I95" s="338"/>
      <c r="J95" s="63"/>
      <c r="K95" s="63"/>
      <c r="L95" s="63"/>
      <c r="M95" s="63"/>
      <c r="N95" s="63"/>
    </row>
    <row r="96" spans="2:14" ht="16" thickBot="1" x14ac:dyDescent="0.25">
      <c r="B96" s="63"/>
      <c r="C96" s="263" t="s">
        <v>104</v>
      </c>
      <c r="D96" s="220"/>
      <c r="E96" s="63"/>
      <c r="F96" s="162">
        <f>SUM(F83:F95)</f>
        <v>0</v>
      </c>
      <c r="G96" s="169">
        <f>SUM(G83:G95)</f>
        <v>0</v>
      </c>
      <c r="H96" s="163">
        <f>SUM(H83:H95)</f>
        <v>0</v>
      </c>
      <c r="I96" s="247"/>
      <c r="J96" s="63"/>
      <c r="K96" s="63"/>
      <c r="L96" s="63"/>
      <c r="M96" s="63"/>
      <c r="N96" s="63"/>
    </row>
    <row r="97" spans="2:14" x14ac:dyDescent="0.2">
      <c r="B97" s="63"/>
      <c r="C97" s="63"/>
      <c r="D97" s="63"/>
      <c r="E97" s="63"/>
      <c r="F97" s="63"/>
      <c r="G97" s="63"/>
      <c r="H97" s="63"/>
      <c r="I97" s="63"/>
      <c r="J97" s="63"/>
      <c r="K97" s="63"/>
      <c r="L97" s="63"/>
      <c r="M97" s="63"/>
      <c r="N97" s="63"/>
    </row>
  </sheetData>
  <sheetProtection algorithmName="SHA-512" hashValue="3x6S+X13hjgojRlRCaQOExKPFJoYD7lq2Si9tsyWX6rOTUxnqzAY70w2qFcJd62EdWIQNd63zVWJ+8fSKbX2Aw==" saltValue="PdwXUWzRYPyiL9ykeUiIwg==" spinCount="100000" sheet="1" formatCells="0" formatColumns="0" formatRows="0" insertColumns="0" insertRows="0" insertHyperlinks="0" deleteColumns="0" deleteRows="0" sort="0" autoFilter="0" pivotTables="0"/>
  <mergeCells count="31">
    <mergeCell ref="C70:D70"/>
    <mergeCell ref="D4:G4"/>
    <mergeCell ref="C18:L18"/>
    <mergeCell ref="C19:L19"/>
    <mergeCell ref="C78:G78"/>
    <mergeCell ref="F42:G42"/>
    <mergeCell ref="F43:G43"/>
    <mergeCell ref="C36:E36"/>
    <mergeCell ref="C9:H9"/>
    <mergeCell ref="C10:H10"/>
    <mergeCell ref="C12:I12"/>
    <mergeCell ref="C14:E14"/>
    <mergeCell ref="F14:I14"/>
    <mergeCell ref="C40:K40"/>
    <mergeCell ref="C39:L39"/>
    <mergeCell ref="C80:F80"/>
    <mergeCell ref="C49:G49"/>
    <mergeCell ref="C68:E68"/>
    <mergeCell ref="C15:E15"/>
    <mergeCell ref="F15:I15"/>
    <mergeCell ref="C16:E16"/>
    <mergeCell ref="F16:I16"/>
    <mergeCell ref="C51:F51"/>
    <mergeCell ref="C21:G21"/>
    <mergeCell ref="I21:M21"/>
    <mergeCell ref="K22:K23"/>
    <mergeCell ref="L22:L23"/>
    <mergeCell ref="M22:M23"/>
    <mergeCell ref="I22:I23"/>
    <mergeCell ref="J22:J23"/>
    <mergeCell ref="C42:D42"/>
  </mergeCells>
  <pageMargins left="0" right="0" top="0" bottom="0" header="0" footer="0"/>
  <pageSetup paperSize="9" orientation="portrait" horizontalDpi="4294967292" verticalDpi="4294967292"/>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Liste!$E$28:$E$31</xm:f>
          </x14:formula1>
          <xm:sqref>E55:E66 E83:E95</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32</vt:i4>
      </vt:variant>
      <vt:variant>
        <vt:lpstr>Plages nommées</vt:lpstr>
      </vt:variant>
      <vt:variant>
        <vt:i4>3</vt:i4>
      </vt:variant>
    </vt:vector>
  </HeadingPairs>
  <TitlesOfParts>
    <vt:vector size="35" baseType="lpstr">
      <vt:lpstr>Liste</vt:lpstr>
      <vt:lpstr>Instructions</vt:lpstr>
      <vt:lpstr>REGISTRE DÉTAILLÉ</vt:lpstr>
      <vt:lpstr>Graphiques</vt:lpstr>
      <vt:lpstr>Info fournisseurs</vt:lpstr>
      <vt:lpstr>Poids-coûts-redevances</vt:lpstr>
      <vt:lpstr>Déchets généraux</vt:lpstr>
      <vt:lpstr>Carton ondulé</vt:lpstr>
      <vt:lpstr>PVM</vt:lpstr>
      <vt:lpstr>Papier NC</vt:lpstr>
      <vt:lpstr>Papier confidentiel</vt:lpstr>
      <vt:lpstr>Papier NC et confidentiel</vt:lpstr>
      <vt:lpstr>Cartons fins</vt:lpstr>
      <vt:lpstr>Doc. confid.</vt:lpstr>
      <vt:lpstr>Plastiques hospitaliers</vt:lpstr>
      <vt:lpstr>Contenants consignés</vt:lpstr>
      <vt:lpstr>Bois</vt:lpstr>
      <vt:lpstr>Huiles alimentaires</vt:lpstr>
      <vt:lpstr>Résidus alimentaires</vt:lpstr>
      <vt:lpstr>Résidus verts</vt:lpstr>
      <vt:lpstr>Textiles</vt:lpstr>
      <vt:lpstr>Matelas</vt:lpstr>
      <vt:lpstr>Métaux</vt:lpstr>
      <vt:lpstr>Déchets biomédicaux</vt:lpstr>
      <vt:lpstr>Piles</vt:lpstr>
      <vt:lpstr>Lampes au mercure</vt:lpstr>
      <vt:lpstr>Produits électroniques</vt:lpstr>
      <vt:lpstr>Cartouches d'encre</vt:lpstr>
      <vt:lpstr>Peintures</vt:lpstr>
      <vt:lpstr>Mobilier</vt:lpstr>
      <vt:lpstr>CRD</vt:lpstr>
      <vt:lpstr>Déchets dangereux</vt:lpstr>
      <vt:lpstr>'Déchets généraux'!Zone_d_impression</vt:lpstr>
      <vt:lpstr>'Info fournisseurs'!Zone_d_impression</vt:lpstr>
      <vt:lpstr>'Poids-coûts-redevances'!Zone_d_impression</vt:lpstr>
    </vt:vector>
  </TitlesOfParts>
  <Company>_x0003_PNN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fabrice</dc:creator>
  <cp:lastModifiedBy>Alice Bernadet</cp:lastModifiedBy>
  <cp:lastPrinted>2018-04-04T18:40:27Z</cp:lastPrinted>
  <dcterms:created xsi:type="dcterms:W3CDTF">2011-04-22T05:56:00Z</dcterms:created>
  <dcterms:modified xsi:type="dcterms:W3CDTF">2021-07-05T19:09:23Z</dcterms:modified>
</cp:coreProperties>
</file>